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<sst xmlns="http://schemas.openxmlformats.org/spreadsheetml/2006/main" count="189" uniqueCount="179">
  <si>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</si>
  <si>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</si>
  <si>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</si>
  <si>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</si>
  <si>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</si>
  <si>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</si>
  <si>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</si>
  <si>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</si>
  <si>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</si>
  <si>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</si>
  <si>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</si>
  <si>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</si>
  <si>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ИТОГО ПО СОБСТВЕННЫМ ДОХОДАМ</t>
  </si>
  <si>
    <t>БЕЗВОЗМЕЗДНЫЕ ПОСТУПЛЕНИЯ</t>
  </si>
  <si>
    <t>БЕЗВОЗМЕЗДНЫЕ ПОСТУПЛЕНИЯ ОТ ДРУГИХ БЮДЖЕТОВ БЮДЖЕТНОЙ СИСТЕМЫ РФ, КРОМЕ БЮДЖЕТОВ ГОСУДАРСТВЕННЫХ ВНЕБЮДЖЕТНЫХ ФОНДОВ</t>
  </si>
  <si>
    <t>В С Е Г О    Д О Х О Д О В</t>
  </si>
  <si>
    <t>Единый сельскохозяйственный налог</t>
  </si>
  <si>
    <t>Прочие поступления от использования имущества, находящегося в  собственности муниципальных районов</t>
  </si>
  <si>
    <t>Денежные взыскания (штрафы) за нарушение законодательства о налогах и сборах, предусмотренные статьями Налогового кодекса РФ</t>
  </si>
  <si>
    <t>Выполне ние плана в% к год. назнач.</t>
  </si>
  <si>
    <t>ЗАДОЛЖЕННОСТЬ И ПЕРЕРАСЧЁТЫ ПО ОТМЕНЁННЫМ НАЛОГАМ, СБОРАМ ИНЫМ ОБЯЗАТЕЛЬНЫМ ПЛАТЕЖАМ</t>
  </si>
  <si>
    <t>000 1 09 00000 00 0000 000</t>
  </si>
  <si>
    <t>Земельный налог (по обязательствам, возникшим до 1 января 2006 г.)</t>
  </si>
  <si>
    <t>000 1 09 04050 03 0000 110</t>
  </si>
  <si>
    <t>Налог с продаж</t>
  </si>
  <si>
    <t>000 1 09 06010 02 0000 110</t>
  </si>
  <si>
    <t>Налог на имущество предприятий</t>
  </si>
  <si>
    <t>000 1 09 04010 02 0000 110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</si>
  <si>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</si>
  <si>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000 1 08 07130 01  0000 110</t>
  </si>
  <si>
    <t>Государственная пошлина за государственную регистрацию средств массовой информации,а также за выдачу дубликата свидетельства о такой регистрации</t>
  </si>
  <si>
    <t>000 1 09 03025 01 0000 110</t>
  </si>
  <si>
    <t xml:space="preserve">Платежи за добычу других полезных ископаемых                                                                                                                                   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</si>
  <si>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</si>
  <si>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</si>
  <si>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000 1 14 00000 00 0000 000</t>
  </si>
  <si>
    <t>000 1 16 25030 01 0000 140</t>
  </si>
  <si>
    <t>000 1 16 25060 01 0000 140</t>
  </si>
  <si>
    <t xml:space="preserve">Денежные взыскания (штрафы) за нарушение  земельного законодательства </t>
  </si>
  <si>
    <t>Денежные взыскания (штрафы) за нарушение законодательства об охране и использовании животного мира</t>
  </si>
  <si>
    <t>муниципального района</t>
  </si>
  <si>
    <t>000 1 16 25070 01 0000 140</t>
  </si>
  <si>
    <t xml:space="preserve">Денежные взыскания (штрафы) за нарушение  лесного законодательства </t>
  </si>
  <si>
    <t>Прочие местные налоги и сборы</t>
  </si>
  <si>
    <t>000 1 14 01050 05 0000 410</t>
  </si>
  <si>
    <t>Доходы  от продажи квартир находящихся в собственности муниципальных районов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</si>
  <si>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</si>
  <si>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РФ</t>
  </si>
  <si>
    <t>отклонение</t>
  </si>
  <si>
    <t>Налог на прибыль организаций, зачислявшийся до 1 янв 2005 года в местные бюджеты, мобилизуемый на территориях муниципальных районов</t>
  </si>
  <si>
    <t>000 1 09 01030 05 0000 110</t>
  </si>
  <si>
    <t xml:space="preserve"> Доходы от реализации имущества находящихся в оперативном управлении учреждений,находящихся в ведении органов управления муниципальных районов (в части реализации основных средств по указанному имуществу</t>
  </si>
  <si>
    <t>000 1 14 02032 05 0000 410</t>
  </si>
  <si>
    <t>Целевые сборы с граждан и предприятий,учреждений,организаций на содержание милиции,на благоустройство территории и т.д.</t>
  </si>
  <si>
    <t>000 1 09 07030 05 0000 110</t>
  </si>
  <si>
    <t>000 1 09 07050 05 0000 110</t>
  </si>
  <si>
    <t>000 1 16 25050 01 0000 140</t>
  </si>
  <si>
    <t>Денежные взыскания (штрафы) за нарушение законодательства в области охраны окружающей среды</t>
  </si>
  <si>
    <t>План 2008г. сумма тыс.руб.</t>
  </si>
  <si>
    <t xml:space="preserve">Дотации бюджетам муниципальных районов на выравнивание уровня бюджетной обеспеченности </t>
  </si>
  <si>
    <t>Дотации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</si>
  <si>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</si>
  <si>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</si>
  <si>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РФ и муниципальных образований</t>
  </si>
  <si>
    <t>Субвенции бюджетам муниципальных районов на  предоставление гражданам субсидий на оплату жилого помещения и коммунальных услуг</t>
  </si>
  <si>
    <t>Иные межбюджетные трансферты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</si>
  <si>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</si>
  <si>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</si>
  <si>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Денежные взыскания (штрафы) за нарушение земельного законодательства</t>
  </si>
  <si>
    <t>Прочие безвозмездные поступления в бюджеты муниципальных районов</t>
  </si>
  <si>
    <t>к решению Думы Тулунского</t>
  </si>
  <si>
    <t>Приложение № 2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</si>
  <si>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</si>
  <si>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</si>
  <si>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</si>
  <si>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</si>
  <si>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1 05 00000 00 0000 000</t>
  </si>
  <si>
    <t xml:space="preserve"> 1 05 02000 02 0000 110</t>
  </si>
  <si>
    <t xml:space="preserve"> 1 05 03000 01 0000 110</t>
  </si>
  <si>
    <t xml:space="preserve"> 1 08 0000 00 0000 000</t>
  </si>
  <si>
    <t xml:space="preserve"> 1 11 00000 00 0000 000</t>
  </si>
  <si>
    <t xml:space="preserve"> 1 11 09045 05 0000 120</t>
  </si>
  <si>
    <t xml:space="preserve"> 1 12 00000 00 0000 000</t>
  </si>
  <si>
    <t xml:space="preserve"> 1 12 01000 01 0000 120</t>
  </si>
  <si>
    <t xml:space="preserve">  1 13 00000 00 0000 000   </t>
  </si>
  <si>
    <t xml:space="preserve"> 1 14 00000 00 0000 000</t>
  </si>
  <si>
    <t xml:space="preserve"> 1 14 06014 10 0000 430</t>
  </si>
  <si>
    <t xml:space="preserve"> 1 16 00000 00 0000 000</t>
  </si>
  <si>
    <t xml:space="preserve"> 1 16 03010 01 0000 140</t>
  </si>
  <si>
    <t xml:space="preserve"> 1 16 25030 01 0000 140</t>
  </si>
  <si>
    <t xml:space="preserve"> 1 16 25060 01 0000 140</t>
  </si>
  <si>
    <t xml:space="preserve"> 1 16 90050 05 0000 140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</si>
  <si>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</si>
  <si>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</si>
  <si>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</si>
  <si>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2 02 01001 05 0000 151</t>
  </si>
  <si>
    <t xml:space="preserve"> 2 02 02000 00 0000 151</t>
  </si>
  <si>
    <t xml:space="preserve"> 2 02 02999 05 0000 151</t>
  </si>
  <si>
    <t xml:space="preserve"> 2 02 03000 05 0000 151</t>
  </si>
  <si>
    <t xml:space="preserve"> 2 02 03022 05 0000 151 </t>
  </si>
  <si>
    <t xml:space="preserve"> 2 02 03024 05 0000 151 </t>
  </si>
  <si>
    <t xml:space="preserve"> 2 02 03999 05 0000 151 </t>
  </si>
  <si>
    <t xml:space="preserve"> 2 02 04000 00 0000 151</t>
  </si>
  <si>
    <t xml:space="preserve"> 2 02 04014 05 0000 151</t>
  </si>
  <si>
    <t xml:space="preserve"> 2 07 05000 05 0000 180</t>
  </si>
  <si>
    <t>тыс. руб.</t>
  </si>
  <si>
    <t xml:space="preserve">Кассовое исполнение      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</si>
  <si>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</si>
  <si>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1 08  07084 01 1000 130</t>
  </si>
  <si>
    <t>Денежные взыскания (штрафы) за нарушение  законодательства об охране и использовании животного мира</t>
  </si>
  <si>
    <t xml:space="preserve"> 1 16 25050 01 0000 140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</si>
  <si>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</si>
  <si>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 2 02 01003 05 0000 151</t>
  </si>
  <si>
    <t>Тулунского муниципального</t>
  </si>
  <si>
    <t xml:space="preserve"> 1 01 02030 01 0000 110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</si>
  <si>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</si>
  <si>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1 08 03000 01 0000 110</t>
  </si>
  <si>
    <t>ПРОЧИЕ НЕНАЛОГОВЫЕ ДОХОДЫ</t>
  </si>
  <si>
    <t xml:space="preserve"> 1 17 00000 00 0000 000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</si>
  <si>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</si>
  <si>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2 19 05000 05 0000 151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</si>
  <si>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</si>
  <si>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</si>
  <si>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</si>
  <si>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</si>
  <si>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</si>
  <si>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</si>
  <si>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</si>
  <si>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</si>
  <si>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1 13 01995 05 0000 130</t>
  </si>
  <si>
    <t>1 13 02995 05 0000 130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</si>
  <si>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</si>
  <si>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</si>
  <si>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</si>
  <si>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</si>
  <si>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2 02 02009 05 0000 151</t>
  </si>
  <si>
    <t xml:space="preserve"> 2 02 02150 05 0000 151</t>
  </si>
  <si>
    <t xml:space="preserve">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</si>
  <si>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</si>
  <si>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</si>
  <si>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1 11 05025 05 0000 120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</si>
  <si>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</si>
  <si>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</si>
  <si>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</si>
  <si>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1 14 02053 05 0000 410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</si>
  <si>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</si>
  <si>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1 16 08010 01 0000 140</t>
  </si>
  <si>
    <t>Прочие межбюджетные трансферты, передаваемые бюджетам муниципальных районов</t>
  </si>
  <si>
    <t xml:space="preserve"> 2 02 04999 05 0000 151</t>
  </si>
  <si>
    <t>"Об исполнении бюджета</t>
  </si>
  <si>
    <t>района за 2014 год"</t>
  </si>
  <si>
    <t xml:space="preserve">от "__"______2015 г. №_____   </t>
  </si>
  <si>
    <t xml:space="preserve"> 1 01 02040 01 0000 110</t>
  </si>
  <si>
    <t>Налог на доходы физических лиц с доходов, полученных  иностранными гражданами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</si>
  <si>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</si>
  <si>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</si>
  <si>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</si>
  <si>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</si>
  <si>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</si>
  <si>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</si>
  <si>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</si>
  <si>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</si>
  <si>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</si>
  <si>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</si>
  <si>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</si>
  <si>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</si>
  <si>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</si>
  <si>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</si>
  <si>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</si>
  <si>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</si>
  <si>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Суммы по искам о возмещении вреда, причинённого окружающей среде, подлежащие зачислению в бюджеты муниципальных районов</t>
  </si>
  <si>
    <t>1 16 35030 05 0000 140</t>
  </si>
  <si>
    <t>Прочие неналоговые доходы бюджетов муниципальных районов</t>
  </si>
  <si>
    <t xml:space="preserve"> 1 17 05050 05 0000 180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</si>
  <si>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</si>
  <si>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</si>
  <si>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ДОХОДЫ БЮДЖЕТА ТУЛУНСКОГО МУНИЦИПАЛЬНОГО РАЙОНА ПО КОДАМ ВИДОВ ДОХОДОВ,</t>
  </si>
  <si>
    <t xml:space="preserve">ПОДВИДОВ ДОХОДОВ, КЛАССИФИКАЦИИ ОПЕРАЦИЙ СЕКТОРА ГОСУДАРСТВЕННОГО УПРАВЛЕНИЯ, </t>
  </si>
  <si>
    <t>ОТНОСЯЩИХСЯ К  ДОХОДАМ БЮДЖЕТОВ,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</si>
</sst>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81">
      <selection activeCell="A11" sqref="A11:F11"/>
    </sheetView>
  </sheetViews>
  <sheetFormatPr defaultColWidth="9.00390625" defaultRowHeight="12.75"/>
  <cols>
    <col min="1" max="1" width="68.125" style="0" customWidth="1"/>
    <col min="2" max="2" width="21.625" style="0" customWidth="1"/>
    <col min="3" max="3" width="9.75390625" style="0" hidden="1" customWidth="1"/>
    <col min="4" max="4" width="9.625" style="0" customWidth="1"/>
    <col min="5" max="5" width="9.75390625" style="0" hidden="1" customWidth="1"/>
    <col min="6" max="6" width="10.25390625" style="0" hidden="1" customWidth="1"/>
  </cols>
  <sheetData>
    <row r="1" ht="12.75">
      <c r="B1" t="s">
        <v>71</v>
      </c>
    </row>
    <row r="2" ht="12.75">
      <c r="B2" t="s">
        <v>70</v>
      </c>
    </row>
    <row r="3" ht="12.75">
      <c r="B3" t="s">
        <v>40</v>
      </c>
    </row>
    <row r="4" ht="12.75">
      <c r="B4" t="s">
        <v>149</v>
      </c>
    </row>
    <row r="5" ht="12.75">
      <c r="B5" t="s">
        <v>113</v>
      </c>
    </row>
    <row r="6" ht="12.75">
      <c r="B6" t="s">
        <v>150</v>
      </c>
    </row>
    <row r="7" ht="12.75">
      <c r="B7" t="s">
        <v>151</v>
      </c>
    </row>
    <row r="9" spans="1:6" ht="12.75">
      <c r="A9" s="49" t="s">
        <v>176</v>
      </c>
      <c r="B9" s="49"/>
      <c r="C9" s="49"/>
      <c r="D9" s="49"/>
      <c r="E9" s="49"/>
      <c r="F9" s="49"/>
    </row>
    <row r="10" spans="1:6" ht="12.75">
      <c r="A10" s="49" t="s">
        <v>177</v>
      </c>
      <c r="B10" s="49"/>
      <c r="C10" s="49"/>
      <c r="D10" s="49"/>
      <c r="E10" s="49"/>
      <c r="F10" s="49"/>
    </row>
    <row r="11" spans="1:6" ht="12.75">
      <c r="A11" s="49" t="s">
        <v>178</v>
      </c>
      <c r="B11" s="49"/>
      <c r="C11" s="49"/>
      <c r="D11" s="49"/>
      <c r="E11" s="49"/>
      <c r="F11" s="49"/>
    </row>
    <row r="12" ht="12.75">
      <c r="D12" t="s">
        <v>105</v>
      </c>
    </row>
    <row r="13" spans="1:6" ht="25.5" customHeight="1">
      <c r="A13" s="21" t="s">
        <v>0</v>
      </c>
      <c r="B13" s="22" t="s">
        <v>1</v>
      </c>
      <c r="C13" s="15" t="s">
        <v>58</v>
      </c>
      <c r="D13" s="20" t="s">
        <v>106</v>
      </c>
      <c r="E13" s="13" t="s">
        <v>48</v>
      </c>
      <c r="F13" s="13" t="s">
        <v>19</v>
      </c>
    </row>
    <row r="14" spans="1:6" ht="12.75">
      <c r="A14" s="23" t="s">
        <v>2</v>
      </c>
      <c r="B14" s="12" t="s">
        <v>72</v>
      </c>
      <c r="C14" s="2" t="e">
        <f>C15+C26+C30+C42+C50+C62+#REF!+C34+#REF!+C52+C53+#REF!+#REF!+C58+#REF!</f>
        <v>#REF!</v>
      </c>
      <c r="D14" s="30">
        <f>D15+D26+D30+D42+D50+D62+D34+D52+D53+D58+D76+D21</f>
        <v>120070.99999999999</v>
      </c>
      <c r="E14" s="2" t="e">
        <f>D14-#REF!</f>
        <v>#REF!</v>
      </c>
      <c r="F14" s="16" t="e">
        <f aca="true" t="shared" si="0" ref="F14:F28">D14/C14*100</f>
        <v>#REF!</v>
      </c>
    </row>
    <row r="15" spans="1:6" ht="12.75">
      <c r="A15" s="21" t="s">
        <v>3</v>
      </c>
      <c r="B15" s="24" t="s">
        <v>73</v>
      </c>
      <c r="C15" s="3" t="e">
        <f>C16</f>
        <v>#REF!</v>
      </c>
      <c r="D15" s="31">
        <f>D16</f>
        <v>71439.5</v>
      </c>
      <c r="E15" s="2" t="e">
        <f>D15-#REF!</f>
        <v>#REF!</v>
      </c>
      <c r="F15" s="16" t="e">
        <f t="shared" si="0"/>
        <v>#REF!</v>
      </c>
    </row>
    <row r="16" spans="1:6" ht="12.75">
      <c r="A16" s="21" t="s">
        <v>4</v>
      </c>
      <c r="B16" s="22" t="s">
        <v>74</v>
      </c>
      <c r="C16" s="4" t="e">
        <f>C17</f>
        <v>#REF!</v>
      </c>
      <c r="D16" s="32">
        <f>D17+D18+D19+D20</f>
        <v>71439.5</v>
      </c>
      <c r="E16" s="2" t="e">
        <f>D16-#REF!</f>
        <v>#REF!</v>
      </c>
      <c r="F16" s="17" t="e">
        <f t="shared" si="0"/>
        <v>#REF!</v>
      </c>
    </row>
    <row r="17" spans="1:6" ht="54.75" customHeight="1">
      <c r="A17" s="29" t="s">
        <v>122</v>
      </c>
      <c r="B17" s="22" t="s">
        <v>121</v>
      </c>
      <c r="C17" s="4" t="e">
        <f>C18+#REF!+#REF!</f>
        <v>#REF!</v>
      </c>
      <c r="D17" s="32">
        <v>71214.6</v>
      </c>
      <c r="E17" s="2" t="e">
        <f>D17-#REF!</f>
        <v>#REF!</v>
      </c>
      <c r="F17" s="8" t="e">
        <f t="shared" si="0"/>
        <v>#REF!</v>
      </c>
    </row>
    <row r="18" spans="1:6" ht="79.5" customHeight="1">
      <c r="A18" s="29" t="s">
        <v>123</v>
      </c>
      <c r="B18" s="22" t="s">
        <v>75</v>
      </c>
      <c r="C18" s="4">
        <v>44130</v>
      </c>
      <c r="D18" s="33">
        <v>77.2</v>
      </c>
      <c r="E18" s="2" t="e">
        <f>D18-#REF!</f>
        <v>#REF!</v>
      </c>
      <c r="F18" s="8">
        <f t="shared" si="0"/>
        <v>0.17493768411511443</v>
      </c>
    </row>
    <row r="19" spans="1:6" ht="37.5" customHeight="1">
      <c r="A19" s="21" t="s">
        <v>124</v>
      </c>
      <c r="B19" s="22" t="s">
        <v>114</v>
      </c>
      <c r="C19" s="22" t="s">
        <v>114</v>
      </c>
      <c r="D19" s="33">
        <v>124.4</v>
      </c>
      <c r="E19" s="2"/>
      <c r="F19" s="8"/>
    </row>
    <row r="20" spans="1:6" ht="26.25" customHeight="1">
      <c r="A20" s="21" t="s">
        <v>153</v>
      </c>
      <c r="B20" s="22" t="s">
        <v>152</v>
      </c>
      <c r="C20" s="4"/>
      <c r="D20" s="33">
        <v>23.3</v>
      </c>
      <c r="E20" s="2"/>
      <c r="F20" s="8"/>
    </row>
    <row r="21" spans="1:6" ht="26.25" customHeight="1">
      <c r="A21" s="41" t="s">
        <v>154</v>
      </c>
      <c r="B21" s="44" t="s">
        <v>155</v>
      </c>
      <c r="C21" s="44" t="s">
        <v>155</v>
      </c>
      <c r="D21" s="47">
        <f>D22+D23+D24+D25</f>
        <v>2478.5</v>
      </c>
      <c r="E21" s="2"/>
      <c r="F21" s="8"/>
    </row>
    <row r="22" spans="1:6" ht="27" customHeight="1">
      <c r="A22" s="42" t="s">
        <v>156</v>
      </c>
      <c r="B22" s="45" t="s">
        <v>157</v>
      </c>
      <c r="C22" s="45" t="s">
        <v>157</v>
      </c>
      <c r="D22" s="43">
        <v>935.4</v>
      </c>
      <c r="E22" s="2"/>
      <c r="F22" s="8"/>
    </row>
    <row r="23" spans="1:6" ht="38.25" customHeight="1">
      <c r="A23" s="42" t="s">
        <v>158</v>
      </c>
      <c r="B23" s="46" t="s">
        <v>159</v>
      </c>
      <c r="C23" s="46" t="s">
        <v>159</v>
      </c>
      <c r="D23" s="43">
        <v>21.1</v>
      </c>
      <c r="E23" s="2"/>
      <c r="F23" s="8"/>
    </row>
    <row r="24" spans="1:6" ht="38.25" customHeight="1">
      <c r="A24" s="42" t="s">
        <v>160</v>
      </c>
      <c r="B24" s="46" t="s">
        <v>161</v>
      </c>
      <c r="C24" s="46" t="s">
        <v>161</v>
      </c>
      <c r="D24" s="43">
        <v>1602.5</v>
      </c>
      <c r="E24" s="2"/>
      <c r="F24" s="8"/>
    </row>
    <row r="25" spans="1:6" ht="39.75" customHeight="1">
      <c r="A25" s="42" t="s">
        <v>162</v>
      </c>
      <c r="B25" s="46" t="s">
        <v>163</v>
      </c>
      <c r="C25" s="46" t="s">
        <v>163</v>
      </c>
      <c r="D25" s="43">
        <v>-80.5</v>
      </c>
      <c r="E25" s="2"/>
      <c r="F25" s="8"/>
    </row>
    <row r="26" spans="1:6" ht="15.75" customHeight="1">
      <c r="A26" s="21" t="s">
        <v>5</v>
      </c>
      <c r="B26" s="24" t="s">
        <v>76</v>
      </c>
      <c r="C26" s="3" t="e">
        <f>C27+C28+#REF!</f>
        <v>#REF!</v>
      </c>
      <c r="D26" s="31">
        <f>D27+D28+D29</f>
        <v>3219.8</v>
      </c>
      <c r="E26" s="2" t="e">
        <f>D26-#REF!</f>
        <v>#REF!</v>
      </c>
      <c r="F26" s="16" t="e">
        <f t="shared" si="0"/>
        <v>#REF!</v>
      </c>
    </row>
    <row r="27" spans="1:7" ht="16.5" customHeight="1">
      <c r="A27" s="21" t="s">
        <v>6</v>
      </c>
      <c r="B27" s="22" t="s">
        <v>77</v>
      </c>
      <c r="C27" s="4">
        <v>1083</v>
      </c>
      <c r="D27" s="33">
        <v>2444.4</v>
      </c>
      <c r="E27" s="2" t="e">
        <f>D27-#REF!</f>
        <v>#REF!</v>
      </c>
      <c r="F27" s="8">
        <f t="shared" si="0"/>
        <v>225.70637119113576</v>
      </c>
      <c r="G27">
        <v>1</v>
      </c>
    </row>
    <row r="28" spans="1:6" ht="17.25" customHeight="1">
      <c r="A28" s="21" t="s">
        <v>16</v>
      </c>
      <c r="B28" s="22" t="s">
        <v>78</v>
      </c>
      <c r="C28" s="4">
        <v>176</v>
      </c>
      <c r="D28" s="33">
        <v>750.4</v>
      </c>
      <c r="E28" s="2" t="e">
        <f>D28-#REF!</f>
        <v>#REF!</v>
      </c>
      <c r="F28" s="8">
        <f t="shared" si="0"/>
        <v>426.3636363636364</v>
      </c>
    </row>
    <row r="29" spans="1:6" ht="27" customHeight="1">
      <c r="A29" s="39" t="s">
        <v>138</v>
      </c>
      <c r="B29" s="22" t="s">
        <v>137</v>
      </c>
      <c r="C29" s="4"/>
      <c r="D29" s="33">
        <v>25</v>
      </c>
      <c r="E29" s="2"/>
      <c r="F29" s="8"/>
    </row>
    <row r="30" spans="1:6" ht="12.75">
      <c r="A30" s="21" t="s">
        <v>7</v>
      </c>
      <c r="B30" s="24" t="s">
        <v>79</v>
      </c>
      <c r="C30" s="3" t="e">
        <f>#REF!+#REF!</f>
        <v>#REF!</v>
      </c>
      <c r="D30" s="31">
        <f>D31+D33</f>
        <v>240.2</v>
      </c>
      <c r="E30" s="2" t="e">
        <f>D30-#REF!</f>
        <v>#REF!</v>
      </c>
      <c r="F30" s="16" t="e">
        <f>D30/C30*100</f>
        <v>#REF!</v>
      </c>
    </row>
    <row r="31" spans="1:6" ht="39" customHeight="1">
      <c r="A31" s="21" t="s">
        <v>115</v>
      </c>
      <c r="B31" s="22" t="s">
        <v>116</v>
      </c>
      <c r="C31" s="3"/>
      <c r="D31" s="34">
        <v>0.2</v>
      </c>
      <c r="E31" s="2"/>
      <c r="F31" s="16"/>
    </row>
    <row r="32" spans="1:6" ht="35.25" customHeight="1" hidden="1">
      <c r="A32" s="21" t="s">
        <v>30</v>
      </c>
      <c r="B32" s="22" t="s">
        <v>29</v>
      </c>
      <c r="C32" s="4"/>
      <c r="D32" s="32"/>
      <c r="E32" s="2" t="e">
        <f>D32-#REF!</f>
        <v>#REF!</v>
      </c>
      <c r="F32" s="8"/>
    </row>
    <row r="33" spans="1:6" ht="51.75" customHeight="1">
      <c r="A33" s="21" t="s">
        <v>107</v>
      </c>
      <c r="B33" s="22" t="s">
        <v>108</v>
      </c>
      <c r="C33" s="4"/>
      <c r="D33" s="32">
        <v>240</v>
      </c>
      <c r="E33" s="2"/>
      <c r="F33" s="8"/>
    </row>
    <row r="34" spans="1:6" ht="21.75" customHeight="1" hidden="1">
      <c r="A34" s="21" t="s">
        <v>20</v>
      </c>
      <c r="B34" s="22" t="s">
        <v>21</v>
      </c>
      <c r="C34" s="9">
        <f>C38+C35+C39+C37+C36+C40+C41</f>
        <v>0</v>
      </c>
      <c r="D34" s="35">
        <f>D38+D35+D39+D37+D36+D40+D41</f>
        <v>0</v>
      </c>
      <c r="E34" s="2" t="e">
        <f>D34-#REF!</f>
        <v>#REF!</v>
      </c>
      <c r="F34" s="8" t="e">
        <f aca="true" t="shared" si="1" ref="F34:F41">D34/C34*100</f>
        <v>#DIV/0!</v>
      </c>
    </row>
    <row r="35" spans="1:6" ht="25.5" customHeight="1" hidden="1">
      <c r="A35" s="21" t="s">
        <v>49</v>
      </c>
      <c r="B35" s="22" t="s">
        <v>50</v>
      </c>
      <c r="C35" s="4"/>
      <c r="D35" s="32"/>
      <c r="E35" s="2" t="e">
        <f>D35-#REF!</f>
        <v>#REF!</v>
      </c>
      <c r="F35" s="8" t="e">
        <f t="shared" si="1"/>
        <v>#DIV/0!</v>
      </c>
    </row>
    <row r="36" spans="1:6" ht="16.5" customHeight="1" hidden="1">
      <c r="A36" s="21" t="s">
        <v>32</v>
      </c>
      <c r="B36" s="22" t="s">
        <v>31</v>
      </c>
      <c r="C36" s="4"/>
      <c r="D36" s="32"/>
      <c r="E36" s="2" t="e">
        <f>D36-#REF!</f>
        <v>#REF!</v>
      </c>
      <c r="F36" s="8" t="e">
        <f t="shared" si="1"/>
        <v>#DIV/0!</v>
      </c>
    </row>
    <row r="37" spans="1:6" ht="12.75" hidden="1">
      <c r="A37" s="21" t="s">
        <v>26</v>
      </c>
      <c r="B37" s="22" t="s">
        <v>27</v>
      </c>
      <c r="C37" s="4"/>
      <c r="D37" s="32"/>
      <c r="E37" s="2" t="e">
        <f>D37-#REF!</f>
        <v>#REF!</v>
      </c>
      <c r="F37" s="8" t="e">
        <f t="shared" si="1"/>
        <v>#DIV/0!</v>
      </c>
    </row>
    <row r="38" spans="1:6" ht="15" customHeight="1" hidden="1">
      <c r="A38" s="21" t="s">
        <v>22</v>
      </c>
      <c r="B38" s="22" t="s">
        <v>23</v>
      </c>
      <c r="C38" s="4"/>
      <c r="D38" s="33"/>
      <c r="E38" s="2" t="e">
        <f>D38-#REF!</f>
        <v>#REF!</v>
      </c>
      <c r="F38" s="8" t="e">
        <f t="shared" si="1"/>
        <v>#DIV/0!</v>
      </c>
    </row>
    <row r="39" spans="1:6" ht="12.75" hidden="1">
      <c r="A39" s="21" t="s">
        <v>24</v>
      </c>
      <c r="B39" s="22" t="s">
        <v>25</v>
      </c>
      <c r="C39" s="4"/>
      <c r="D39" s="33"/>
      <c r="E39" s="2" t="e">
        <f>D39-#REF!</f>
        <v>#REF!</v>
      </c>
      <c r="F39" s="8" t="e">
        <f t="shared" si="1"/>
        <v>#DIV/0!</v>
      </c>
    </row>
    <row r="40" spans="1:6" ht="24" customHeight="1" hidden="1">
      <c r="A40" s="21" t="s">
        <v>53</v>
      </c>
      <c r="B40" s="22" t="s">
        <v>54</v>
      </c>
      <c r="C40" s="4"/>
      <c r="D40" s="33"/>
      <c r="E40" s="2" t="e">
        <f>D40-#REF!</f>
        <v>#REF!</v>
      </c>
      <c r="F40" s="8" t="e">
        <f t="shared" si="1"/>
        <v>#DIV/0!</v>
      </c>
    </row>
    <row r="41" spans="1:6" ht="15" customHeight="1" hidden="1">
      <c r="A41" s="21" t="s">
        <v>43</v>
      </c>
      <c r="B41" s="22" t="s">
        <v>55</v>
      </c>
      <c r="C41" s="4"/>
      <c r="D41" s="33"/>
      <c r="E41" s="2" t="e">
        <f>D41-#REF!</f>
        <v>#REF!</v>
      </c>
      <c r="F41" s="8" t="e">
        <f t="shared" si="1"/>
        <v>#DIV/0!</v>
      </c>
    </row>
    <row r="42" spans="1:6" ht="29.25" customHeight="1">
      <c r="A42" s="21" t="s">
        <v>8</v>
      </c>
      <c r="B42" s="24" t="s">
        <v>80</v>
      </c>
      <c r="C42" s="3" t="e">
        <f>C45+#REF!+C49+C44</f>
        <v>#REF!</v>
      </c>
      <c r="D42" s="31">
        <f>D43+D44+D49+D47+D48</f>
        <v>27787.399999999998</v>
      </c>
      <c r="E42" s="2" t="e">
        <f>D42-#REF!</f>
        <v>#REF!</v>
      </c>
      <c r="F42" s="16" t="e">
        <f>D42/C42*100</f>
        <v>#REF!</v>
      </c>
    </row>
    <row r="43" spans="1:6" ht="59.25" customHeight="1">
      <c r="A43" s="29" t="s">
        <v>125</v>
      </c>
      <c r="B43" s="22" t="s">
        <v>126</v>
      </c>
      <c r="C43" s="1" t="e">
        <f>C44+C45+#REF!</f>
        <v>#REF!</v>
      </c>
      <c r="D43" s="36">
        <v>26579.7</v>
      </c>
      <c r="E43" s="2" t="e">
        <f>D43-#REF!</f>
        <v>#REF!</v>
      </c>
      <c r="F43" s="8" t="e">
        <f>D43/C43*100</f>
        <v>#REF!</v>
      </c>
    </row>
    <row r="44" spans="1:6" ht="54" customHeight="1">
      <c r="A44" s="21" t="s">
        <v>139</v>
      </c>
      <c r="B44" s="22" t="s">
        <v>140</v>
      </c>
      <c r="C44" s="4">
        <v>12598</v>
      </c>
      <c r="D44" s="36">
        <v>23</v>
      </c>
      <c r="E44" s="2" t="e">
        <f>D44-#REF!</f>
        <v>#REF!</v>
      </c>
      <c r="F44" s="8">
        <f>D44/C44*100</f>
        <v>0.18256866169233213</v>
      </c>
    </row>
    <row r="45" spans="1:6" ht="34.5" customHeight="1" hidden="1">
      <c r="A45" s="21" t="s">
        <v>17</v>
      </c>
      <c r="B45" s="22" t="s">
        <v>81</v>
      </c>
      <c r="C45" s="4">
        <f>C46</f>
        <v>0</v>
      </c>
      <c r="D45" s="8">
        <v>972</v>
      </c>
      <c r="E45" s="2" t="e">
        <f>D45-#REF!</f>
        <v>#REF!</v>
      </c>
      <c r="F45" s="8"/>
    </row>
    <row r="46" spans="1:6" ht="26.25" customHeight="1" hidden="1">
      <c r="A46" s="21"/>
      <c r="B46" s="22"/>
      <c r="C46" s="4">
        <v>0</v>
      </c>
      <c r="D46" s="8"/>
      <c r="E46" s="2" t="e">
        <f>D46-#REF!</f>
        <v>#REF!</v>
      </c>
      <c r="F46" s="8"/>
    </row>
    <row r="47" spans="1:6" ht="54.75" customHeight="1">
      <c r="A47" s="21" t="s">
        <v>142</v>
      </c>
      <c r="B47" s="22" t="s">
        <v>141</v>
      </c>
      <c r="C47" s="4"/>
      <c r="D47" s="8">
        <v>410</v>
      </c>
      <c r="E47" s="2"/>
      <c r="F47" s="8"/>
    </row>
    <row r="48" spans="1:6" ht="39.75" customHeight="1">
      <c r="A48" s="21" t="s">
        <v>164</v>
      </c>
      <c r="B48" s="22" t="s">
        <v>165</v>
      </c>
      <c r="C48" s="4"/>
      <c r="D48" s="8">
        <v>264.6</v>
      </c>
      <c r="E48" s="2"/>
      <c r="F48" s="8"/>
    </row>
    <row r="49" spans="1:6" ht="30" customHeight="1">
      <c r="A49" s="21" t="s">
        <v>17</v>
      </c>
      <c r="B49" s="22" t="s">
        <v>81</v>
      </c>
      <c r="C49" s="4" t="e">
        <f>#REF!</f>
        <v>#REF!</v>
      </c>
      <c r="D49" s="36">
        <v>510.1</v>
      </c>
      <c r="E49" s="2" t="e">
        <f>D49-#REF!</f>
        <v>#REF!</v>
      </c>
      <c r="F49" s="8" t="e">
        <f aca="true" t="shared" si="2" ref="F49:F61">D49/C49*100</f>
        <v>#REF!</v>
      </c>
    </row>
    <row r="50" spans="1:6" ht="17.25" customHeight="1">
      <c r="A50" s="21" t="s">
        <v>9</v>
      </c>
      <c r="B50" s="24" t="s">
        <v>82</v>
      </c>
      <c r="C50" s="3">
        <f>C51</f>
        <v>528</v>
      </c>
      <c r="D50" s="31">
        <f>D51</f>
        <v>229.5</v>
      </c>
      <c r="E50" s="2" t="e">
        <f>D50-#REF!</f>
        <v>#REF!</v>
      </c>
      <c r="F50" s="16">
        <f t="shared" si="2"/>
        <v>43.465909090909086</v>
      </c>
    </row>
    <row r="51" spans="1:6" ht="16.5" customHeight="1">
      <c r="A51" s="21" t="s">
        <v>10</v>
      </c>
      <c r="B51" s="22" t="s">
        <v>83</v>
      </c>
      <c r="C51" s="4">
        <v>528</v>
      </c>
      <c r="D51" s="33">
        <v>229.5</v>
      </c>
      <c r="E51" s="2" t="e">
        <f>D51-#REF!</f>
        <v>#REF!</v>
      </c>
      <c r="F51" s="8">
        <f t="shared" si="2"/>
        <v>43.465909090909086</v>
      </c>
    </row>
    <row r="52" spans="1:6" ht="29.25" customHeight="1">
      <c r="A52" s="21" t="s">
        <v>33</v>
      </c>
      <c r="B52" s="12" t="s">
        <v>84</v>
      </c>
      <c r="C52" s="11" t="e">
        <f>#REF!</f>
        <v>#REF!</v>
      </c>
      <c r="D52" s="37">
        <f>D56+D57</f>
        <v>10546.6</v>
      </c>
      <c r="E52" s="2" t="e">
        <f>D52-#REF!</f>
        <v>#REF!</v>
      </c>
      <c r="F52" s="16" t="e">
        <f t="shared" si="2"/>
        <v>#REF!</v>
      </c>
    </row>
    <row r="53" spans="1:6" ht="24.75" customHeight="1" hidden="1">
      <c r="A53" s="21" t="s">
        <v>34</v>
      </c>
      <c r="B53" s="24" t="s">
        <v>35</v>
      </c>
      <c r="C53" s="9">
        <f>C54+C55</f>
        <v>0</v>
      </c>
      <c r="D53" s="35">
        <f>D54+D55</f>
        <v>0</v>
      </c>
      <c r="E53" s="2" t="e">
        <f>D53-#REF!</f>
        <v>#REF!</v>
      </c>
      <c r="F53" s="17" t="e">
        <f t="shared" si="2"/>
        <v>#DIV/0!</v>
      </c>
    </row>
    <row r="54" spans="1:6" ht="22.5" customHeight="1" hidden="1">
      <c r="A54" s="21" t="s">
        <v>45</v>
      </c>
      <c r="B54" s="22" t="s">
        <v>44</v>
      </c>
      <c r="C54" s="4"/>
      <c r="D54" s="33"/>
      <c r="E54" s="2" t="e">
        <f>D54-#REF!</f>
        <v>#REF!</v>
      </c>
      <c r="F54" s="17" t="e">
        <f t="shared" si="2"/>
        <v>#DIV/0!</v>
      </c>
    </row>
    <row r="55" spans="1:6" ht="38.25" customHeight="1" hidden="1">
      <c r="A55" s="21" t="s">
        <v>51</v>
      </c>
      <c r="B55" s="22" t="s">
        <v>52</v>
      </c>
      <c r="C55" s="4"/>
      <c r="D55" s="33"/>
      <c r="E55" s="2" t="e">
        <f>D55-#REF!</f>
        <v>#REF!</v>
      </c>
      <c r="F55" s="17" t="e">
        <f t="shared" si="2"/>
        <v>#DIV/0!</v>
      </c>
    </row>
    <row r="56" spans="1:6" ht="26.25" customHeight="1">
      <c r="A56" s="21" t="s">
        <v>127</v>
      </c>
      <c r="B56" s="22" t="s">
        <v>129</v>
      </c>
      <c r="C56" s="4"/>
      <c r="D56" s="33">
        <v>9264.7</v>
      </c>
      <c r="E56" s="2"/>
      <c r="F56" s="17"/>
    </row>
    <row r="57" spans="1:6" ht="19.5" customHeight="1">
      <c r="A57" s="21" t="s">
        <v>128</v>
      </c>
      <c r="B57" s="22" t="s">
        <v>130</v>
      </c>
      <c r="C57" s="4"/>
      <c r="D57" s="33">
        <v>1281.9</v>
      </c>
      <c r="E57" s="2"/>
      <c r="F57" s="17"/>
    </row>
    <row r="58" spans="1:6" ht="21" customHeight="1">
      <c r="A58" s="21" t="s">
        <v>34</v>
      </c>
      <c r="B58" s="24" t="s">
        <v>85</v>
      </c>
      <c r="C58" s="9" t="e">
        <f>C61+#REF!</f>
        <v>#REF!</v>
      </c>
      <c r="D58" s="35">
        <f>D61+D60+D59</f>
        <v>263.9</v>
      </c>
      <c r="E58" s="9"/>
      <c r="F58" s="18" t="e">
        <f t="shared" si="2"/>
        <v>#REF!</v>
      </c>
    </row>
    <row r="59" spans="1:6" ht="66.75" customHeight="1">
      <c r="A59" s="29" t="s">
        <v>166</v>
      </c>
      <c r="B59" s="48" t="s">
        <v>167</v>
      </c>
      <c r="C59" s="9"/>
      <c r="D59" s="35">
        <v>8.9</v>
      </c>
      <c r="E59" s="9"/>
      <c r="F59" s="18"/>
    </row>
    <row r="60" spans="1:6" ht="41.25" customHeight="1">
      <c r="A60" s="21" t="s">
        <v>143</v>
      </c>
      <c r="B60" s="22" t="s">
        <v>144</v>
      </c>
      <c r="C60" s="9"/>
      <c r="D60" s="34">
        <v>98</v>
      </c>
      <c r="E60" s="9"/>
      <c r="F60" s="18"/>
    </row>
    <row r="61" spans="1:6" ht="27.75" customHeight="1">
      <c r="A61" s="21" t="s">
        <v>67</v>
      </c>
      <c r="B61" s="22" t="s">
        <v>86</v>
      </c>
      <c r="C61" s="4">
        <v>23</v>
      </c>
      <c r="D61" s="33">
        <v>157</v>
      </c>
      <c r="E61" s="2"/>
      <c r="F61" s="17">
        <f t="shared" si="2"/>
        <v>682.6086956521739</v>
      </c>
    </row>
    <row r="62" spans="1:6" ht="15" customHeight="1">
      <c r="A62" s="21" t="s">
        <v>11</v>
      </c>
      <c r="B62" s="24" t="s">
        <v>87</v>
      </c>
      <c r="C62" s="3" t="e">
        <f>#REF!+#REF!+#REF!+#REF!+C75+#REF!+C65+C67+#REF!+C68+C66+C69+C71</f>
        <v>#REF!</v>
      </c>
      <c r="D62" s="31">
        <f>D64+D69+D70+D71+D74+D75+D63+D72+D73</f>
        <v>3851.7000000000003</v>
      </c>
      <c r="E62" s="3" t="e">
        <f>#REF!+#REF!+#REF!+#REF!+E75+#REF!+E65+E67+#REF!+E68+E66+E69+E71</f>
        <v>#REF!</v>
      </c>
      <c r="F62" s="16" t="e">
        <f>D62/C62*100</f>
        <v>#REF!</v>
      </c>
    </row>
    <row r="63" spans="1:6" ht="30" customHeight="1">
      <c r="A63" s="21" t="s">
        <v>18</v>
      </c>
      <c r="B63" s="22" t="s">
        <v>88</v>
      </c>
      <c r="C63" s="4">
        <v>2</v>
      </c>
      <c r="D63" s="33">
        <v>5.8</v>
      </c>
      <c r="E63" s="2" t="e">
        <f>D63-#REF!</f>
        <v>#REF!</v>
      </c>
      <c r="F63" s="8">
        <f>D63/C63*100</f>
        <v>290</v>
      </c>
    </row>
    <row r="64" spans="1:6" ht="39" customHeight="1">
      <c r="A64" s="39" t="s">
        <v>145</v>
      </c>
      <c r="B64" s="40" t="s">
        <v>146</v>
      </c>
      <c r="C64" s="4"/>
      <c r="D64" s="33">
        <v>6.5</v>
      </c>
      <c r="E64" s="2"/>
      <c r="F64" s="8"/>
    </row>
    <row r="65" spans="1:6" ht="24" customHeight="1" hidden="1">
      <c r="A65" s="21" t="s">
        <v>39</v>
      </c>
      <c r="B65" s="22" t="s">
        <v>36</v>
      </c>
      <c r="C65" s="4">
        <v>0</v>
      </c>
      <c r="D65" s="33"/>
      <c r="E65" s="2" t="e">
        <f>D65-#REF!</f>
        <v>#REF!</v>
      </c>
      <c r="F65" s="8" t="e">
        <f aca="true" t="shared" si="3" ref="F65:F75">D65/C65*100</f>
        <v>#DIV/0!</v>
      </c>
    </row>
    <row r="66" spans="1:6" ht="24" customHeight="1" hidden="1">
      <c r="A66" s="21" t="s">
        <v>57</v>
      </c>
      <c r="B66" s="22" t="s">
        <v>56</v>
      </c>
      <c r="C66" s="4"/>
      <c r="D66" s="33"/>
      <c r="E66" s="2"/>
      <c r="F66" s="8" t="e">
        <f t="shared" si="3"/>
        <v>#DIV/0!</v>
      </c>
    </row>
    <row r="67" spans="1:6" ht="16.5" customHeight="1" hidden="1">
      <c r="A67" s="21" t="s">
        <v>38</v>
      </c>
      <c r="B67" s="22" t="s">
        <v>37</v>
      </c>
      <c r="C67" s="4"/>
      <c r="D67" s="33"/>
      <c r="E67" s="2" t="e">
        <f>D67-#REF!</f>
        <v>#REF!</v>
      </c>
      <c r="F67" s="8" t="e">
        <f t="shared" si="3"/>
        <v>#DIV/0!</v>
      </c>
    </row>
    <row r="68" spans="1:6" ht="14.25" customHeight="1" hidden="1">
      <c r="A68" s="21" t="s">
        <v>42</v>
      </c>
      <c r="B68" s="22" t="s">
        <v>41</v>
      </c>
      <c r="C68" s="4"/>
      <c r="D68" s="33"/>
      <c r="E68" s="2" t="e">
        <f>D68-#REF!</f>
        <v>#REF!</v>
      </c>
      <c r="F68" s="8" t="e">
        <f t="shared" si="3"/>
        <v>#DIV/0!</v>
      </c>
    </row>
    <row r="69" spans="1:6" ht="27" customHeight="1">
      <c r="A69" s="21" t="s">
        <v>39</v>
      </c>
      <c r="B69" s="22" t="s">
        <v>89</v>
      </c>
      <c r="C69" s="4">
        <v>191</v>
      </c>
      <c r="D69" s="33">
        <v>35.9</v>
      </c>
      <c r="E69" s="2"/>
      <c r="F69" s="8">
        <f t="shared" si="3"/>
        <v>18.795811518324605</v>
      </c>
    </row>
    <row r="70" spans="1:6" ht="30" customHeight="1">
      <c r="A70" s="21" t="s">
        <v>109</v>
      </c>
      <c r="B70" s="22" t="s">
        <v>110</v>
      </c>
      <c r="C70" s="4"/>
      <c r="D70" s="33">
        <v>137.1</v>
      </c>
      <c r="E70" s="2"/>
      <c r="F70" s="8"/>
    </row>
    <row r="71" spans="1:6" ht="19.5" customHeight="1">
      <c r="A71" s="21" t="s">
        <v>68</v>
      </c>
      <c r="B71" s="22" t="s">
        <v>90</v>
      </c>
      <c r="C71" s="4">
        <v>19</v>
      </c>
      <c r="D71" s="33">
        <v>15.5</v>
      </c>
      <c r="E71" s="2"/>
      <c r="F71" s="8">
        <f t="shared" si="3"/>
        <v>81.57894736842105</v>
      </c>
    </row>
    <row r="72" spans="1:6" ht="39.75" customHeight="1">
      <c r="A72" s="21" t="s">
        <v>168</v>
      </c>
      <c r="B72" s="22" t="s">
        <v>169</v>
      </c>
      <c r="C72" s="4"/>
      <c r="D72" s="33">
        <v>48</v>
      </c>
      <c r="E72" s="2"/>
      <c r="F72" s="8"/>
    </row>
    <row r="73" spans="1:6" ht="27.75" customHeight="1">
      <c r="A73" s="21" t="s">
        <v>170</v>
      </c>
      <c r="B73" s="22" t="s">
        <v>171</v>
      </c>
      <c r="C73" s="4"/>
      <c r="D73" s="33">
        <v>3399.4</v>
      </c>
      <c r="E73" s="2"/>
      <c r="F73" s="8"/>
    </row>
    <row r="74" spans="1:6" ht="55.5" customHeight="1">
      <c r="A74" s="39" t="s">
        <v>132</v>
      </c>
      <c r="B74" s="40" t="s">
        <v>131</v>
      </c>
      <c r="C74" s="4"/>
      <c r="D74" s="38">
        <v>9.2</v>
      </c>
      <c r="E74" s="2"/>
      <c r="F74" s="8"/>
    </row>
    <row r="75" spans="1:6" ht="26.25" customHeight="1">
      <c r="A75" s="21" t="s">
        <v>28</v>
      </c>
      <c r="B75" s="22" t="s">
        <v>91</v>
      </c>
      <c r="C75" s="4">
        <v>359</v>
      </c>
      <c r="D75" s="33">
        <v>194.3</v>
      </c>
      <c r="E75" s="2" t="e">
        <f>D75-#REF!</f>
        <v>#REF!</v>
      </c>
      <c r="F75" s="8">
        <f t="shared" si="3"/>
        <v>54.12256267409471</v>
      </c>
    </row>
    <row r="76" spans="1:6" ht="15.75" customHeight="1">
      <c r="A76" s="25" t="s">
        <v>117</v>
      </c>
      <c r="B76" s="19" t="s">
        <v>118</v>
      </c>
      <c r="C76" s="4"/>
      <c r="D76" s="35">
        <f>D77</f>
        <v>13.9</v>
      </c>
      <c r="E76" s="2"/>
      <c r="F76" s="8"/>
    </row>
    <row r="77" spans="1:6" ht="18.75" customHeight="1">
      <c r="A77" s="21" t="s">
        <v>172</v>
      </c>
      <c r="B77" s="22" t="s">
        <v>173</v>
      </c>
      <c r="C77" s="4"/>
      <c r="D77" s="33">
        <v>13.9</v>
      </c>
      <c r="E77" s="2"/>
      <c r="F77" s="8"/>
    </row>
    <row r="78" spans="1:6" ht="18" customHeight="1">
      <c r="A78" s="25" t="s">
        <v>12</v>
      </c>
      <c r="B78" s="24"/>
      <c r="C78" s="11" t="e">
        <f>C14+#REF!</f>
        <v>#REF!</v>
      </c>
      <c r="D78" s="37">
        <f>D14</f>
        <v>120070.99999999999</v>
      </c>
      <c r="E78" s="2" t="e">
        <f>D78-#REF!</f>
        <v>#REF!</v>
      </c>
      <c r="F78" s="18" t="e">
        <f>D78/C78*100</f>
        <v>#REF!</v>
      </c>
    </row>
    <row r="79" spans="1:6" ht="20.25" customHeight="1">
      <c r="A79" s="25" t="s">
        <v>13</v>
      </c>
      <c r="B79" s="24" t="s">
        <v>92</v>
      </c>
      <c r="C79" s="9" t="e">
        <f>C80+C96</f>
        <v>#REF!</v>
      </c>
      <c r="D79" s="35">
        <f>D80+D96+D97</f>
        <v>504239.39999999997</v>
      </c>
      <c r="E79" s="2" t="e">
        <f>D79-#REF!</f>
        <v>#REF!</v>
      </c>
      <c r="F79" s="16" t="e">
        <f>D79/C79*100</f>
        <v>#REF!</v>
      </c>
    </row>
    <row r="80" spans="1:6" ht="39.75" customHeight="1">
      <c r="A80" s="21" t="s">
        <v>14</v>
      </c>
      <c r="B80" s="24" t="s">
        <v>93</v>
      </c>
      <c r="C80" s="9" t="e">
        <f>C81+C84+C88+C93</f>
        <v>#REF!</v>
      </c>
      <c r="D80" s="35">
        <f>D81+D84+D88+D93</f>
        <v>498291.5</v>
      </c>
      <c r="E80" s="2" t="e">
        <f>D80-#REF!</f>
        <v>#REF!</v>
      </c>
      <c r="F80" s="16" t="e">
        <f>D80/C80*100</f>
        <v>#REF!</v>
      </c>
    </row>
    <row r="81" spans="1:6" ht="16.5" customHeight="1">
      <c r="A81" s="21" t="s">
        <v>60</v>
      </c>
      <c r="B81" s="12" t="s">
        <v>94</v>
      </c>
      <c r="C81" s="9" t="e">
        <f>C82+#REF!+#REF!</f>
        <v>#REF!</v>
      </c>
      <c r="D81" s="35">
        <f>D82+D83</f>
        <v>49865.7</v>
      </c>
      <c r="E81" s="2" t="e">
        <f>D81-#REF!</f>
        <v>#REF!</v>
      </c>
      <c r="F81" s="16" t="e">
        <f>D81/C81*100</f>
        <v>#REF!</v>
      </c>
    </row>
    <row r="82" spans="1:6" ht="30" customHeight="1">
      <c r="A82" s="21" t="s">
        <v>59</v>
      </c>
      <c r="B82" s="22" t="s">
        <v>95</v>
      </c>
      <c r="C82" s="4">
        <v>73771</v>
      </c>
      <c r="D82" s="33">
        <v>48502</v>
      </c>
      <c r="E82" s="2" t="e">
        <f>D82-#REF!</f>
        <v>#REF!</v>
      </c>
      <c r="F82" s="8">
        <f>D82/C82*100</f>
        <v>65.7467026338263</v>
      </c>
    </row>
    <row r="83" spans="1:6" ht="28.5" customHeight="1">
      <c r="A83" s="21" t="s">
        <v>111</v>
      </c>
      <c r="B83" s="22" t="s">
        <v>112</v>
      </c>
      <c r="C83" s="4"/>
      <c r="D83" s="33">
        <v>1363.7</v>
      </c>
      <c r="E83" s="2"/>
      <c r="F83" s="8"/>
    </row>
    <row r="84" spans="1:6" ht="31.5" customHeight="1">
      <c r="A84" s="21" t="s">
        <v>61</v>
      </c>
      <c r="B84" s="12" t="s">
        <v>96</v>
      </c>
      <c r="C84" s="2" t="e">
        <f>C86+#REF!+C87+#REF!</f>
        <v>#REF!</v>
      </c>
      <c r="D84" s="30">
        <f>D86+D87+D85</f>
        <v>27896.1</v>
      </c>
      <c r="E84" s="2" t="e">
        <f>E86+#REF!+E87+#REF!</f>
        <v>#REF!</v>
      </c>
      <c r="F84" s="18" t="e">
        <f aca="true" t="shared" si="4" ref="F84:F98">D84/C84*100</f>
        <v>#REF!</v>
      </c>
    </row>
    <row r="85" spans="1:6" ht="40.5" customHeight="1">
      <c r="A85" s="21" t="s">
        <v>133</v>
      </c>
      <c r="B85" s="22" t="s">
        <v>135</v>
      </c>
      <c r="C85" s="2"/>
      <c r="D85" s="34">
        <v>600</v>
      </c>
      <c r="E85" s="2"/>
      <c r="F85" s="18"/>
    </row>
    <row r="86" spans="1:6" ht="39" customHeight="1">
      <c r="A86" s="21" t="s">
        <v>134</v>
      </c>
      <c r="B86" s="22" t="s">
        <v>136</v>
      </c>
      <c r="C86" s="4">
        <v>3614</v>
      </c>
      <c r="D86" s="33">
        <v>167</v>
      </c>
      <c r="E86" s="2" t="e">
        <f>D86-#REF!</f>
        <v>#REF!</v>
      </c>
      <c r="F86" s="8">
        <f t="shared" si="4"/>
        <v>4.6209186496956285</v>
      </c>
    </row>
    <row r="87" spans="1:6" ht="12" customHeight="1">
      <c r="A87" s="21" t="s">
        <v>62</v>
      </c>
      <c r="B87" s="22" t="s">
        <v>97</v>
      </c>
      <c r="C87" s="4">
        <v>76750</v>
      </c>
      <c r="D87" s="33">
        <v>27129.1</v>
      </c>
      <c r="E87" s="2" t="e">
        <f>D87-#REF!</f>
        <v>#REF!</v>
      </c>
      <c r="F87" s="8">
        <f t="shared" si="4"/>
        <v>35.347361563517914</v>
      </c>
    </row>
    <row r="88" spans="1:6" ht="13.5" customHeight="1">
      <c r="A88" s="21" t="s">
        <v>63</v>
      </c>
      <c r="B88" s="12" t="s">
        <v>98</v>
      </c>
      <c r="C88" s="11" t="e">
        <f>#REF!+#REF!+C90+C91+C92</f>
        <v>#REF!</v>
      </c>
      <c r="D88" s="37">
        <f>D90+D91+D92+D89</f>
        <v>392908.8</v>
      </c>
      <c r="E88" s="11" t="e">
        <f>D88-#REF!</f>
        <v>#REF!</v>
      </c>
      <c r="F88" s="18" t="e">
        <f t="shared" si="4"/>
        <v>#REF!</v>
      </c>
    </row>
    <row r="89" spans="1:6" ht="40.5" customHeight="1">
      <c r="A89" s="21" t="s">
        <v>174</v>
      </c>
      <c r="B89" s="48" t="s">
        <v>175</v>
      </c>
      <c r="C89" s="11"/>
      <c r="D89" s="34">
        <v>4.5</v>
      </c>
      <c r="E89" s="11"/>
      <c r="F89" s="18"/>
    </row>
    <row r="90" spans="1:6" ht="28.5" customHeight="1">
      <c r="A90" s="21" t="s">
        <v>64</v>
      </c>
      <c r="B90" s="22" t="s">
        <v>99</v>
      </c>
      <c r="C90" s="4">
        <v>1559</v>
      </c>
      <c r="D90" s="33">
        <v>3705.3</v>
      </c>
      <c r="E90" s="2" t="e">
        <f>D90-#REF!</f>
        <v>#REF!</v>
      </c>
      <c r="F90" s="8">
        <f t="shared" si="4"/>
        <v>237.67158434894165</v>
      </c>
    </row>
    <row r="91" spans="1:6" ht="27.75" customHeight="1">
      <c r="A91" s="21" t="s">
        <v>47</v>
      </c>
      <c r="B91" s="22" t="s">
        <v>100</v>
      </c>
      <c r="C91" s="4">
        <v>5769</v>
      </c>
      <c r="D91" s="33">
        <v>10216.3</v>
      </c>
      <c r="E91" s="2" t="e">
        <f>D91-#REF!</f>
        <v>#REF!</v>
      </c>
      <c r="F91" s="8">
        <f t="shared" si="4"/>
        <v>177.08961691801005</v>
      </c>
    </row>
    <row r="92" spans="1:6" ht="16.5" customHeight="1">
      <c r="A92" s="21" t="s">
        <v>46</v>
      </c>
      <c r="B92" s="22" t="s">
        <v>101</v>
      </c>
      <c r="C92" s="10">
        <v>185094</v>
      </c>
      <c r="D92" s="34">
        <v>378982.7</v>
      </c>
      <c r="E92" s="10" t="e">
        <f>D92-#REF!</f>
        <v>#REF!</v>
      </c>
      <c r="F92" s="8">
        <f t="shared" si="4"/>
        <v>204.75147762758382</v>
      </c>
    </row>
    <row r="93" spans="1:6" ht="16.5" customHeight="1">
      <c r="A93" s="21" t="s">
        <v>65</v>
      </c>
      <c r="B93" s="12" t="s">
        <v>102</v>
      </c>
      <c r="C93" s="11">
        <f>C94</f>
        <v>26403</v>
      </c>
      <c r="D93" s="37">
        <f>D94+D95</f>
        <v>27620.9</v>
      </c>
      <c r="E93" s="11"/>
      <c r="F93" s="16">
        <f t="shared" si="4"/>
        <v>104.61273340150741</v>
      </c>
    </row>
    <row r="94" spans="1:6" ht="40.5" customHeight="1">
      <c r="A94" s="21" t="s">
        <v>66</v>
      </c>
      <c r="B94" s="22" t="s">
        <v>103</v>
      </c>
      <c r="C94" s="10">
        <v>26403</v>
      </c>
      <c r="D94" s="34">
        <v>25360.9</v>
      </c>
      <c r="E94" s="10"/>
      <c r="F94" s="8">
        <f t="shared" si="4"/>
        <v>96.05310002651214</v>
      </c>
    </row>
    <row r="95" spans="1:6" ht="25.5" customHeight="1">
      <c r="A95" s="21" t="s">
        <v>147</v>
      </c>
      <c r="B95" s="22" t="s">
        <v>148</v>
      </c>
      <c r="C95" s="10"/>
      <c r="D95" s="34">
        <v>2260</v>
      </c>
      <c r="E95" s="10"/>
      <c r="F95" s="8"/>
    </row>
    <row r="96" spans="1:6" ht="17.25" customHeight="1">
      <c r="A96" s="21" t="s">
        <v>69</v>
      </c>
      <c r="B96" s="12" t="s">
        <v>104</v>
      </c>
      <c r="C96" s="9">
        <v>200</v>
      </c>
      <c r="D96" s="35">
        <v>6370.6</v>
      </c>
      <c r="E96" s="9"/>
      <c r="F96" s="16">
        <f t="shared" si="4"/>
        <v>3185.3</v>
      </c>
    </row>
    <row r="97" spans="1:6" ht="39.75" customHeight="1">
      <c r="A97" s="28" t="s">
        <v>119</v>
      </c>
      <c r="B97" s="27" t="s">
        <v>120</v>
      </c>
      <c r="C97" s="9"/>
      <c r="D97" s="35">
        <v>-422.7</v>
      </c>
      <c r="E97" s="9"/>
      <c r="F97" s="16"/>
    </row>
    <row r="98" spans="1:6" ht="12.75">
      <c r="A98" s="23" t="s">
        <v>15</v>
      </c>
      <c r="B98" s="26"/>
      <c r="C98" s="2" t="e">
        <f>C78+C79</f>
        <v>#REF!</v>
      </c>
      <c r="D98" s="35">
        <f>D78+D79</f>
        <v>624310.3999999999</v>
      </c>
      <c r="E98" s="2" t="e">
        <f>D98-#REF!</f>
        <v>#REF!</v>
      </c>
      <c r="F98" s="16" t="e">
        <f t="shared" si="4"/>
        <v>#REF!</v>
      </c>
    </row>
    <row r="99" spans="1:5" ht="12.75">
      <c r="A99" s="5"/>
      <c r="B99" s="6"/>
      <c r="C99" s="7"/>
      <c r="D99" s="7"/>
      <c r="E99" s="7"/>
    </row>
    <row r="100" spans="1:5" ht="12.75">
      <c r="A100" s="5"/>
      <c r="B100" s="6"/>
      <c r="C100" s="7"/>
      <c r="D100" s="7"/>
      <c r="E100" s="7"/>
    </row>
    <row r="101" spans="1:5" ht="12.75">
      <c r="A101" s="5"/>
      <c r="B101" s="6"/>
      <c r="C101" s="7"/>
      <c r="D101" s="7"/>
      <c r="E101" s="7"/>
    </row>
    <row r="102" spans="2:5" ht="12.75">
      <c r="B102" s="6"/>
      <c r="C102" s="7"/>
      <c r="D102" s="7"/>
      <c r="E102" s="7"/>
    </row>
    <row r="105" ht="12.75">
      <c r="A105" s="14"/>
    </row>
  </sheetData>
  <sheetProtection/>
  <mergeCells count="3">
    <mergeCell ref="A9:F9"/>
    <mergeCell ref="A10:F10"/>
    <mergeCell ref="A11:F1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</dc:creator>
  <cp:keywords/>
  <dc:description/>
  <cp:lastModifiedBy>matweewa</cp:lastModifiedBy>
  <cp:lastPrinted>2015-03-04T00:25:26Z</cp:lastPrinted>
  <dcterms:created xsi:type="dcterms:W3CDTF">2005-01-25T04:52:18Z</dcterms:created>
  <dcterms:modified xsi:type="dcterms:W3CDTF">2015-03-04T00:30:36Z</dcterms:modified>
  <cp:category/>
  <cp:version/>
  <cp:contentType/>
  <cp:contentStatus/>
</cp:coreProperties>
</file>