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386" windowWidth="13620" windowHeight="11640" tabRatio="601" activeTab="0"/>
  </bookViews>
  <sheets>
    <sheet name="2014" sheetId="1" r:id="rId1"/>
  </sheets>
  <definedNames>
    <definedName name="Z_94D4E09B_E902_4561_BDE6_BD69E1738415_.wvu.FilterData" localSheetId="0" hidden="1">'2014'!$B$10:$G$463</definedName>
    <definedName name="Z_A406E73B_8A1F_4C28_A78A_17E4BE417340_.wvu.FilterData" localSheetId="0" hidden="1">'2014'!$B$10:$G$463</definedName>
    <definedName name="Z_D0B5F916_D9A2_4DE1_BCC0_EF4AAD9C38BE_.wvu.FilterData" localSheetId="0" hidden="1">'2014'!$B$10:$G$463</definedName>
    <definedName name="_xlnm.Print_Titles" localSheetId="0">'2014'!$10:$10</definedName>
    <definedName name="_xlnm.Print_Area" localSheetId="0">'2014'!$A$1:$P$463</definedName>
  </definedNames>
  <calcPr fullCalcOnLoad="1"/>
</workbook>
</file>

<file path=xl/sharedStrings.xml><?xml version="1.0" encoding="utf-8"?>
<sst xmlns="http://schemas.openxmlformats.org/spreadsheetml/2006/main" count="1940" uniqueCount="296">
  <si>
    <t xml:space="preserve">  Наименование</t>
  </si>
  <si>
    <t>В С Е Г О</t>
  </si>
  <si>
    <t>ЦСР</t>
  </si>
  <si>
    <t>ВР</t>
  </si>
  <si>
    <t>Детские дошкольные учреждения</t>
  </si>
  <si>
    <t>Библиотеки</t>
  </si>
  <si>
    <t>Рз</t>
  </si>
  <si>
    <t>ПР</t>
  </si>
  <si>
    <t>09</t>
  </si>
  <si>
    <t>01</t>
  </si>
  <si>
    <t>08</t>
  </si>
  <si>
    <t>Культура</t>
  </si>
  <si>
    <t>06</t>
  </si>
  <si>
    <t>Центральный аппарат</t>
  </si>
  <si>
    <t>07</t>
  </si>
  <si>
    <t>Общее образование</t>
  </si>
  <si>
    <t>02</t>
  </si>
  <si>
    <t>СОЦИАЛЬНАЯ ПОЛИТИКА</t>
  </si>
  <si>
    <t>10</t>
  </si>
  <si>
    <t>Пенсионное обеспечение</t>
  </si>
  <si>
    <t>ОБРАЗОВАНИЕ</t>
  </si>
  <si>
    <t>Дошкольное образование</t>
  </si>
  <si>
    <t>04</t>
  </si>
  <si>
    <t>Сельское хозяйство и рыболовство</t>
  </si>
  <si>
    <t>05</t>
  </si>
  <si>
    <t>ОБЩЕГОСУДАРСТВЕННЫЕ ВОПРОСЫ</t>
  </si>
  <si>
    <t>03</t>
  </si>
  <si>
    <t>Администрация  Тулунского муниципального  района</t>
  </si>
  <si>
    <t>Дума Тулунского муниципального района</t>
  </si>
  <si>
    <t>(тыс.рублей)</t>
  </si>
  <si>
    <t>Управление по культуре, молодежной политике и спорту администрации Тулунского муниципального района</t>
  </si>
  <si>
    <t>Школы-детские сады, школы начальные, неполные средние и средние</t>
  </si>
  <si>
    <t>Учреждения по внешкольной работе с детьми</t>
  </si>
  <si>
    <t>Физкультурно-оздоровительная работа и спортивные мероприятия</t>
  </si>
  <si>
    <t>Другие вопросы в области образования</t>
  </si>
  <si>
    <t>Руководитель контрольно-счетной палаты муниципального образования и его заместители</t>
  </si>
  <si>
    <t>НАЦИОНАЛЬНАЯ ЭКОНОМИКА</t>
  </si>
  <si>
    <t>Глава муниципального образования</t>
  </si>
  <si>
    <t>973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</si>
  <si>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</si>
  <si>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</si>
  <si>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</si>
  <si>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</si>
  <si>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</si>
  <si>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</si>
  <si>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14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</si>
  <si>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</si>
  <si>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</si>
  <si>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</si>
  <si>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</si>
  <si>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 xml:space="preserve">07 </t>
  </si>
  <si>
    <t xml:space="preserve">Процентные платежи по муниципальному долгу </t>
  </si>
  <si>
    <t xml:space="preserve">Выравнивание бюджетной обеспеченности поселений из районного фонда финансовой поддержки 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</si>
  <si>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</si>
  <si>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</si>
  <si>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ГРБС</t>
  </si>
  <si>
    <t>903</t>
  </si>
  <si>
    <t>Мероприятия по организации оздоровительной кампании детей за счет средств местного бюджета</t>
  </si>
  <si>
    <t>13</t>
  </si>
  <si>
    <t>МЕЖБЮДЖЕТНЫЕ ТРАНСФЕРТЫ ОБЩЕГО ХАРАКТЕРА БЮДЖЕТАМ  СУБЪЕКТОВ РОССИЙСКОЙ ФЕДЕРАЦИИ И МУНИЦИПАЛЬНЫХ ОБРАЗОВАНИЙ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</si>
  <si>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</si>
  <si>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</si>
  <si>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Судебная система</t>
  </si>
  <si>
    <t>Осуществление областных 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 Иркутской  области</t>
  </si>
  <si>
    <t>Осуществление областных  государственных полномочий по предоставлению персонального состава и обеспечению деятельности административных комиссий</t>
  </si>
  <si>
    <t>12</t>
  </si>
  <si>
    <t>Другие вопросы в области национальной экономики</t>
  </si>
  <si>
    <t>Содержание и обеспечение деятельности муниципальных служащих, осуществляющих  областные государственные полномочия по предоставлению гражданам субсидий на оплату жилых помещений и коммунальных услуг</t>
  </si>
  <si>
    <t>Охрана семьи и детства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</si>
  <si>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</si>
  <si>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11</t>
  </si>
  <si>
    <t>Резервные фонды местных администраций</t>
  </si>
  <si>
    <t>Резервные фонды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</si>
  <si>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</si>
  <si>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Другие вопросы в области культуры, кинематографии </t>
  </si>
  <si>
    <t>КУЛЬТУРА, КИНЕМАТОГРАФИЯ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</si>
  <si>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</si>
  <si>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</si>
  <si>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</si>
  <si>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Дорожное хозяйство (дорожные фонды)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</si>
  <si>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</si>
  <si>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</si>
  <si>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</si>
  <si>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Общеэкономические вопросы</t>
  </si>
  <si>
    <t>Учреждения культуры и мероприятия в сфере культуры и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</si>
  <si>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</si>
  <si>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71.0.2030</t>
  </si>
  <si>
    <t>100</t>
  </si>
  <si>
    <t>Муниципальная программа "Повышение эффективности бюджетных расходов Тулунского муниципального района на 2011-2015 годы"</t>
  </si>
  <si>
    <t>Руководство и управление в сфере установленных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</si>
  <si>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</si>
  <si>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</si>
  <si>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</si>
  <si>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 органов  местного самоуправления</t>
  </si>
  <si>
    <t>Муниципальная программа "Улучшение условий и охраны труда в Тулунском муниципальном районе на 2014-2016гг"</t>
  </si>
  <si>
    <t>79.4.2002</t>
  </si>
  <si>
    <t>Осуществление отдельных областных государственных полномочий в сфере труда</t>
  </si>
  <si>
    <t>57.1.0103</t>
  </si>
  <si>
    <t>90.5.05.00</t>
  </si>
  <si>
    <t>800</t>
  </si>
  <si>
    <t>Иные бюджетные ассигнования</t>
  </si>
  <si>
    <t>71.0.0000</t>
  </si>
  <si>
    <t>71.0.2040</t>
  </si>
  <si>
    <t>79.4.2014</t>
  </si>
  <si>
    <t>79.4.2016</t>
  </si>
  <si>
    <t>71.5.0000</t>
  </si>
  <si>
    <t>76.0.0000</t>
  </si>
  <si>
    <t>76.0.2010</t>
  </si>
  <si>
    <t>Доплаты к пенсиям  муниципальных служащих</t>
  </si>
  <si>
    <t>76.0.2020</t>
  </si>
  <si>
    <t>Доплаты к пенсиям по старости (инвалидности) мэру, главам муниципальных образований</t>
  </si>
  <si>
    <t>300</t>
  </si>
  <si>
    <t>53.3.0110</t>
  </si>
  <si>
    <t>53.3.0111</t>
  </si>
  <si>
    <t>53.5.1602</t>
  </si>
  <si>
    <t>71.0.2250</t>
  </si>
  <si>
    <t>Социальное обеспечение и иные выплаты населению</t>
  </si>
  <si>
    <t>77.3.0000</t>
  </si>
  <si>
    <t>79.4.0000</t>
  </si>
  <si>
    <t>79.4.2007</t>
  </si>
  <si>
    <t>Муниципальные программы района</t>
  </si>
  <si>
    <t>Муниципальная   программа "Молодежь Тулунского района на 2012-2014гг."</t>
  </si>
  <si>
    <t>79.4.2008</t>
  </si>
  <si>
    <t>Муниципальная программа "Профилактика правонарушений на территории муниципального образования "Тулунский район" на 2014-2016годы"</t>
  </si>
  <si>
    <t>79.4.2011</t>
  </si>
  <si>
    <t>Муниципальная программа "Профилактика злоупотребления наркотическими средствами и психотропными веществами среди детей и молодежи в Тулунском муниципальном районе на 2014-2016годы"</t>
  </si>
  <si>
    <t>79.4.2017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</si>
  <si>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</si>
  <si>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>55.1.5144</t>
  </si>
  <si>
    <t>Предоставление из областного бюджета местным бюджетам иных межбюджетных трансфертов на комплектование книжных фондов библиотек муниципальных образований</t>
  </si>
  <si>
    <t>55.1.0500</t>
  </si>
  <si>
    <t>78.1.0000</t>
  </si>
  <si>
    <t>78.2.0000</t>
  </si>
  <si>
    <t>79.4.2006</t>
  </si>
  <si>
    <t>Учебно-методические кабинеты, централизованные бухгалтерии, группы хозяйственного обслуживания в сфере культуры</t>
  </si>
  <si>
    <t>78.3.0000</t>
  </si>
  <si>
    <t>Муниципальная программа "Сохранение и развитие народного творчества и художественных ремесел на территории Тулунского муниципального района на 2014-2016гг"</t>
  </si>
  <si>
    <t>72.0.0000</t>
  </si>
  <si>
    <t>72.0.2097</t>
  </si>
  <si>
    <t>Муниципальная программа "Развитие физической культуры и спорта в Тулунском муниципальном районе на 2012-2014гг."</t>
  </si>
  <si>
    <t>79.4.2009</t>
  </si>
  <si>
    <t>77.1.0000</t>
  </si>
  <si>
    <t>Муниципальная программа "Укрепление здоровья обучающихся и воспитанников образовательных учреждений тулунского муниципального района на 2012-2015годы"</t>
  </si>
  <si>
    <t>79.4.2013</t>
  </si>
  <si>
    <t>79.4.2001</t>
  </si>
  <si>
    <t>Муниципальная программа "Развитие системы дошкольного образования в условиях внедрения федерального государственного образовательного стандарта на территории Тулунского муниципального района на 2012-2015годы"</t>
  </si>
  <si>
    <t>79.4.2015</t>
  </si>
  <si>
    <t>51.1.0802</t>
  </si>
  <si>
    <t>51.1.0902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</si>
  <si>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</si>
  <si>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 на получение общедоступного и бесплатного дошкольного, начального общего, основного общего,  среднего 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</si>
  <si>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77.2.0000</t>
  </si>
  <si>
    <t>79.4.2003</t>
  </si>
  <si>
    <t>Муниципальная программа "Развитие системы профессиональной подготовки, трудового обучения и воспитания обучающихся в условиях сельской общеобразовательной школы на 2012-2015гг"</t>
  </si>
  <si>
    <t>Муниципальная программа "Укрепление здоровья обучающихся и воспитанников образовательных учреждений Тулунского муниципального района на 2012-2015годы"</t>
  </si>
  <si>
    <t>Муниципальная программа "Организация введения федерального государственного образовательного стандарта начального общего образования в образовательных учреждениях Тулунского муниципального района на 2012-2015годы"</t>
  </si>
  <si>
    <t>79.4.2019</t>
  </si>
  <si>
    <t>77.6.0000</t>
  </si>
  <si>
    <t>77.7.0000</t>
  </si>
  <si>
    <t>77.4.0000</t>
  </si>
  <si>
    <t>Учебно - методические кабинеты, централизованные бухгалтерии, группы хозяйственного обслуживания в сфере образования</t>
  </si>
  <si>
    <t>79.4.2071</t>
  </si>
  <si>
    <t>Муниципальная программа "Будущее земли Тулунской на 2012-2015 годы"</t>
  </si>
  <si>
    <t>Муниципальная программа "Энергосбережение и повышение энергетической эффективности на территории Тулунского муниципального района на 2011-2015гг"</t>
  </si>
  <si>
    <t>79.4.2010</t>
  </si>
  <si>
    <t>Муниципальная программа "Профилактика правонарушений на территории муниципального образования "Тулунский район"на  2014-2016гг.</t>
  </si>
  <si>
    <t>Муниципальная программа "Укрепление здоровья обучающихся и воспитанников образовательных учреждений Тулунского муниципального района на 2012-2015 годы"</t>
  </si>
  <si>
    <t>Муниципальная программа "Развитие системы дошкольного образования в условиях внедрения федерального государственного образовательного стандарта на территории Тулунского муниципального района  на 2012-2015 годы"</t>
  </si>
  <si>
    <t>Муниципальная программа "Организация введения федерального государственного образовательного стандарта начального общего образования в образовательных учреждениях Тулунского муниципального района на  2012-2015 годы"</t>
  </si>
  <si>
    <t>79.4.2070</t>
  </si>
  <si>
    <t xml:space="preserve"> Муниципальная  программа "Профилактика социально-негативных явлений среди  несовершеннолетних на 2013-2014 годы"</t>
  </si>
  <si>
    <t>79.4.2005</t>
  </si>
  <si>
    <t>53.5.0502</t>
  </si>
  <si>
    <t>Иные межбюджетные ассигнования</t>
  </si>
  <si>
    <t>Обслуживание государственного (муниципального) долга</t>
  </si>
  <si>
    <t>700</t>
  </si>
  <si>
    <t>71.6.0000</t>
  </si>
  <si>
    <t>70.0.0000</t>
  </si>
  <si>
    <t>70.1.0000</t>
  </si>
  <si>
    <t xml:space="preserve">Межбюджетные трансферты общего характера </t>
  </si>
  <si>
    <t>Межбюджетные трансферты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</si>
  <si>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№50-ОЗ "О дополнительных гарантиях прав детей-сирот и детей, оставшихся без попечения родителей, на жилое помещение в Иркутской области" и Законом Иркутской области от 29.06.2010 №52-ОЗ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</si>
  <si>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Мероприятия по переподготовке и повышению квалификации  муниципальных служащих</t>
  </si>
  <si>
    <t>77.0.0000</t>
  </si>
  <si>
    <t>Развитие образования</t>
  </si>
  <si>
    <t>78.0.0000</t>
  </si>
  <si>
    <t>Развитие культуры</t>
  </si>
  <si>
    <t>Государственная программа  Иркутской области "Совершенствование механизмов управления экономическим развитием" на 2014-2018годы"</t>
  </si>
  <si>
    <t>60.0.0000</t>
  </si>
  <si>
    <t>Государственная  программа  Иркутской области "Развитие культуры" на 2014-2018годы</t>
  </si>
  <si>
    <t>55.0.0000</t>
  </si>
  <si>
    <t>90.0.0000</t>
  </si>
  <si>
    <t>Непрограммные расходы</t>
  </si>
  <si>
    <t>Государственная программа Иркутской области "Совершенствование механизмов управления экономическим развитием" на 2014-2018годы"</t>
  </si>
  <si>
    <t>Государственная программа Иркутской области "Труд и занятость" на 2014-2018годы"</t>
  </si>
  <si>
    <t>57.0.0000</t>
  </si>
  <si>
    <t>53.0.0000</t>
  </si>
  <si>
    <t>Государственная программа Иркутской области "Социальная поддержка населения" на 2014-2018годы"</t>
  </si>
  <si>
    <t>64.0.0000</t>
  </si>
  <si>
    <t>Государственная программа Иркутской области "Доступное жилье" на 2014-2020годы</t>
  </si>
  <si>
    <t>Государственная программа Иркутской области "Развитие культуры" на 2014-2018годы"</t>
  </si>
  <si>
    <t>Государственная программа Иркутской области "Развитие образования" на 2014-2018годы</t>
  </si>
  <si>
    <t>51.0.0000</t>
  </si>
  <si>
    <t>71.7.0000</t>
  </si>
  <si>
    <t>79.4.2072</t>
  </si>
  <si>
    <t>Муниципальная программа "Будущее земли Тулунской на 2012-2015годы"</t>
  </si>
  <si>
    <t>Муниципальная программа "Повышение безопасности дорожного движения  на территории Тулунского района на 2013-2015гг"</t>
  </si>
  <si>
    <t>Муниципальная программа "Профилактика социально-негативных явлений среди несовершеннолетних на 2013-2014годы"</t>
  </si>
  <si>
    <t>Муниципальная  программа "Организация предоставления доступа в информационно-телекоммуникационную сеть "Интернет" образовательным учреждениям Тулунского муниципального района" на 2013-2015годы</t>
  </si>
  <si>
    <t>79.4.2004</t>
  </si>
  <si>
    <t>Муниципальная программа "Повышение безопасности дорожного движения в Тулунском районе в 2013-2015гг"</t>
  </si>
  <si>
    <t>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</si>
  <si>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55.1.0200</t>
  </si>
  <si>
    <t>79.4.2018</t>
  </si>
  <si>
    <t>Муниципальная  программа "Энергосбережение и повышение энергетической эффективности на территории Тулунского муниципального района на 2011-2015гг."</t>
  </si>
  <si>
    <t>60.1.0104</t>
  </si>
  <si>
    <t>55.1.0300</t>
  </si>
  <si>
    <t>60.5.5120</t>
  </si>
  <si>
    <t>64.0.0202</t>
  </si>
  <si>
    <t>Мероприятия для детей и молодежи в области образования</t>
  </si>
  <si>
    <t>79.4.2012</t>
  </si>
  <si>
    <t>Муниципальная программа "Профилактика терроризма и экстремизма, а также минимизация и ликвидация этих последствий на территории Тулунского муниципального района на 2014-2015 годы"</t>
  </si>
  <si>
    <t>Муниципальная программа "Повышение эффективности бюджетных расходов Тулунского муниципального района на 2014-2016 годы"</t>
  </si>
  <si>
    <t>Муниципальная программа "Обеспечение пожарной безопасности образовательных учреждений Тулунского муниципального района на 2014-2018г"</t>
  </si>
  <si>
    <t>к решению Думы Тулунского муниципального</t>
  </si>
  <si>
    <t>74.0.2901</t>
  </si>
  <si>
    <t>Мероприятия в области проведения топографо-геодезических, картографических и землеустроительных работ</t>
  </si>
  <si>
    <t>61.7.0302</t>
  </si>
  <si>
    <t>На реализацию мероприятия "Создание условий для обеспечения энергосбережения и повышения энергетической эффективности в бюджетной сфере Иркутской области"</t>
  </si>
  <si>
    <t>61.7.0000</t>
  </si>
  <si>
    <t>Подпрограмма "Энергосбережение и повышение энергетической эффективности на территории Иркутской области" на 2014-2018годы</t>
  </si>
  <si>
    <t>61.0.0000</t>
  </si>
  <si>
    <t>Государственная программа Иркутской области "Развитие жилищно-коммунального хозяйства Иркутской области" на 2014-2018годы</t>
  </si>
  <si>
    <t>77.5.0000</t>
  </si>
  <si>
    <t>Мероприятия по переподготовке и повышению квалификации специалистов образования</t>
  </si>
  <si>
    <t>53.4.0000</t>
  </si>
  <si>
    <t>53.4.0200</t>
  </si>
  <si>
    <t>Подпрограмма "Развитие системы отдыха и оздоровления детей в Иркутской области" на 2014-2018 годы</t>
  </si>
  <si>
    <t>Основное мероприятие "Организация отдыха и оздоровления детей в рамках полномочий министерства социального развития, опеки и попечительства Иркутской области" на 2014-2018годы</t>
  </si>
  <si>
    <t>Мероприятия по хозяйственно - техническому обслуживанию котельных установок, зданий, сооружений и других объектов организаций культуры</t>
  </si>
  <si>
    <t>957</t>
  </si>
  <si>
    <t>74.0.2800</t>
  </si>
  <si>
    <t>ЗДРАВООХРАНЕНИЕ</t>
  </si>
  <si>
    <t>Другие вопросы в области здравоохранения</t>
  </si>
  <si>
    <t>79.4.2020</t>
  </si>
  <si>
    <t>Иные межбюджетные трансферты</t>
  </si>
  <si>
    <t>Межбюджетный трансферты</t>
  </si>
  <si>
    <t>70.4.0000</t>
  </si>
  <si>
    <t>Муниципальная программа "Повышение безопасности дорожного движения в Тулунском районе в 2013-2015 гг."</t>
  </si>
  <si>
    <t>Муниципальная программа "Публичный центр правовой, деловой и социально-значимой информации МКУК МЦБ им Г.С. Виноградова на 2013-2014 годы"</t>
  </si>
  <si>
    <t>Капитальные вложения в объекты недвижимого имущества государственой (муниципальной) собственности</t>
  </si>
  <si>
    <t>400</t>
  </si>
  <si>
    <t>Подпрограмма "Обеспечение врачебными кадрами лечебных учреждений Тулунского муниципального района, социальная поддержка молодых специалистов на 2014-2017гг" муниципальной программы "Охрана здоровья населения Тулунского муниципального района на 2014-2018гг"</t>
  </si>
  <si>
    <t>Дума</t>
  </si>
  <si>
    <t>Комитет</t>
  </si>
  <si>
    <t>Админ.</t>
  </si>
  <si>
    <t>Образование</t>
  </si>
  <si>
    <t>Столбец1</t>
  </si>
  <si>
    <t>Муниципальная программа "Устойчивое развитие сельских территорий Тулунского муниципального района" на 2014-2020 годы</t>
  </si>
  <si>
    <t>79.4.2021</t>
  </si>
  <si>
    <t>Мероприятия в области проведения инвентаризации и паспортизации зданий, строений, сооружений, других основных средств</t>
  </si>
  <si>
    <t>74.0.2902</t>
  </si>
  <si>
    <t>Государственная программа Иркутской области "Государственная поддержка приоритетных отраслей экономики" на 2014 - 2020 годы</t>
  </si>
  <si>
    <t>Подпрограмма "Поддержка и развитие малого и среднего предпринимательства в Иркутской области" на 2014 - 2018 годы</t>
  </si>
  <si>
    <t>Поддержка начинающих - гранты начинающим по созданию собственного бизнеса</t>
  </si>
  <si>
    <t xml:space="preserve">Иные бюджетные ассигнования
</t>
  </si>
  <si>
    <t>59.0.0000</t>
  </si>
  <si>
    <t>59.7.0000</t>
  </si>
  <si>
    <t>59.7.0203</t>
  </si>
  <si>
    <t>59.7.5064</t>
  </si>
  <si>
    <t>Мероприятия по переподготовке и повышению квалификации муниципальных служащих</t>
  </si>
  <si>
    <t>Мероприятия по переподготовке и повышению квалификации специалистов культуры</t>
  </si>
  <si>
    <t>78.5.0000</t>
  </si>
  <si>
    <t>Прочие межбюджетные трансферты общего
характера</t>
  </si>
  <si>
    <t>Муниципальная программа "Развитие и содержание автомобильных дорог местного значения вне границ населенных пунктов в границах Тулунского муниципального района на 2014-2016 годы"</t>
  </si>
  <si>
    <t>Муниципальная программа "Поддержка и развитие малого и среднего предпринимательства в Тулунском муниципальном районе на 2014-2016 годы"</t>
  </si>
  <si>
    <t>Муниципальная программа "Развитие библиотечного дела в Тулунском муниципальном районе на 2014-2016 годы"</t>
  </si>
  <si>
    <t>Государственная поддержка малого и среднего предпринимательства, включая крестьянские (фермерские ) хозяйства</t>
  </si>
  <si>
    <t>Муниципальная программа Закупка товаров, работ и услуг для государственных (муниципальных) нужд "Развитие библиотечного дела в Тулунском муниципальном районе на 2014-2016 годы"</t>
  </si>
  <si>
    <t>Иные бюждетные ассигнования</t>
  </si>
  <si>
    <t>Муниципальная программа "Организация предоставления доступа в информационно - телекоммуникационную сеть "Интернет" образовательным учреждениям Тулунского муниципального района" на 2013-2015 гг"</t>
  </si>
  <si>
    <t>Муниципальная программа "Энергосбережение и повышение энергетической эффективности на территории Тулунского муниципального района на 2011 - 2015гг"</t>
  </si>
  <si>
    <t>Муниципальная программа "Профилактика терроризма и экстремизма, а также минимизация и ликвидация этих последствий на территории Тулунского муниципального района на 2011-2015 годы"</t>
  </si>
  <si>
    <t>Муниципальная программа "Развитие системы дошкольного образования в условиях внедрения федерального государственного образовательного стандарта на территории Тулунского муниципального района на 2012 - 2015 годы"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</si>
  <si>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</si>
  <si>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90А0600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</si>
  <si>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</si>
  <si>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</si>
  <si>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на 31.12.2014</t>
  </si>
  <si>
    <t>муниципального района за 2014 год"</t>
  </si>
  <si>
    <t>Кассовое исполнение</t>
  </si>
  <si>
    <t>РАСХОДЫ БЮДЖЕТА ТУЛУНСКОГО МУНЦИПАЛЬНОГО РАЙОНА ПО ВЕДОМСТВЕННОЙ СТРУКТУРЕ  РАСХОДОВ  БЮДЖЕТА ТУЛУНСКОГО МУНИЦИПАЛЬНОГО РАЙОНА  ЗА  2014 ГОД</t>
  </si>
  <si>
    <t>Приложение № 3</t>
  </si>
  <si>
    <t xml:space="preserve"> от ___________ 2015г. № __________</t>
  </si>
  <si>
    <t>Обслуживание внутреннего государственного и муниципального долга</t>
  </si>
  <si>
    <t>района "Об исполнении бюджета Тулунского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</si>
</sst>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0000000"/>
    <numFmt numFmtId="171" formatCode="000"/>
    <numFmt numFmtId="172" formatCode="#,##0.00;[Red]\-#,##0.00;0.00"/>
    <numFmt numFmtId="173" formatCode="#,##0_ ;\-#,##0\ "/>
    <numFmt numFmtId="174" formatCode="#,##0;[Red]#,##0"/>
    <numFmt numFmtId="175" formatCode="0.0000"/>
    <numFmt numFmtId="176" formatCode="0.000"/>
    <numFmt numFmtId="177" formatCode="000000"/>
    <numFmt numFmtId="178" formatCode="#,##0.0"/>
    <numFmt numFmtId="179" formatCode="?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wrapText="1" shrinkToFit="1"/>
    </xf>
    <xf numFmtId="0" fontId="15" fillId="0" borderId="0" xfId="0" applyFont="1" applyAlignment="1">
      <alignment wrapText="1" shrinkToFit="1"/>
    </xf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Continuous" vertical="distributed" wrapText="1" shrinkToFit="1"/>
      <protection locked="0"/>
    </xf>
    <xf numFmtId="0" fontId="0" fillId="0" borderId="0" xfId="0" applyAlignment="1">
      <alignment shrinkToFit="1"/>
    </xf>
    <xf numFmtId="0" fontId="0" fillId="0" borderId="10" xfId="0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49" fontId="12" fillId="0" borderId="10" xfId="0" applyNumberFormat="1" applyFont="1" applyFill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" vertical="distributed" wrapText="1" shrinkToFi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wrapText="1" shrinkToFit="1"/>
    </xf>
    <xf numFmtId="0" fontId="1" fillId="0" borderId="0" xfId="0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right" wrapText="1" shrinkToFit="1"/>
    </xf>
    <xf numFmtId="178" fontId="1" fillId="0" borderId="11" xfId="0" applyNumberFormat="1" applyFont="1" applyBorder="1" applyAlignment="1">
      <alignment horizontal="right" wrapText="1" shrinkToFit="1"/>
    </xf>
    <xf numFmtId="178" fontId="1" fillId="0" borderId="12" xfId="0" applyNumberFormat="1" applyFont="1" applyBorder="1" applyAlignment="1">
      <alignment horizontal="right" wrapText="1" shrinkToFit="1"/>
    </xf>
    <xf numFmtId="178" fontId="1" fillId="0" borderId="13" xfId="0" applyNumberFormat="1" applyFont="1" applyBorder="1" applyAlignment="1">
      <alignment horizontal="right" wrapText="1" shrinkToFit="1"/>
    </xf>
    <xf numFmtId="178" fontId="0" fillId="0" borderId="13" xfId="0" applyNumberFormat="1" applyFont="1" applyBorder="1" applyAlignment="1">
      <alignment horizontal="right" wrapText="1" shrinkToFit="1"/>
    </xf>
    <xf numFmtId="178" fontId="23" fillId="0" borderId="13" xfId="54" applyNumberFormat="1" applyFont="1" applyFill="1" applyBorder="1" applyAlignment="1">
      <alignment wrapText="1" shrinkToFit="1"/>
      <protection/>
    </xf>
    <xf numFmtId="178" fontId="7" fillId="0" borderId="13" xfId="0" applyNumberFormat="1" applyFont="1" applyBorder="1" applyAlignment="1">
      <alignment horizontal="right" wrapText="1" shrinkToFit="1"/>
    </xf>
    <xf numFmtId="178" fontId="0" fillId="0" borderId="13" xfId="0" applyNumberFormat="1" applyFont="1" applyFill="1" applyBorder="1" applyAlignment="1">
      <alignment horizontal="right" wrapText="1" shrinkToFit="1"/>
    </xf>
    <xf numFmtId="178" fontId="6" fillId="0" borderId="13" xfId="0" applyNumberFormat="1" applyFont="1" applyBorder="1" applyAlignment="1">
      <alignment horizontal="right" wrapText="1" shrinkToFit="1"/>
    </xf>
    <xf numFmtId="178" fontId="24" fillId="0" borderId="13" xfId="54" applyNumberFormat="1" applyFont="1" applyFill="1" applyBorder="1" applyAlignment="1">
      <alignment wrapText="1" shrinkToFit="1"/>
      <protection/>
    </xf>
    <xf numFmtId="178" fontId="30" fillId="0" borderId="13" xfId="54" applyNumberFormat="1" applyFont="1" applyFill="1" applyBorder="1" applyAlignment="1">
      <alignment wrapText="1" shrinkToFit="1"/>
      <protection/>
    </xf>
    <xf numFmtId="178" fontId="0" fillId="0" borderId="13" xfId="54" applyNumberFormat="1" applyFont="1" applyFill="1" applyBorder="1" applyAlignment="1">
      <alignment horizontal="right" wrapText="1" shrinkToFit="1"/>
      <protection/>
    </xf>
    <xf numFmtId="178" fontId="1" fillId="0" borderId="13" xfId="54" applyNumberFormat="1" applyFont="1" applyFill="1" applyBorder="1" applyAlignment="1">
      <alignment horizontal="right" wrapText="1" shrinkToFit="1"/>
      <protection/>
    </xf>
    <xf numFmtId="178" fontId="1" fillId="0" borderId="14" xfId="0" applyNumberFormat="1" applyFont="1" applyBorder="1" applyAlignment="1">
      <alignment horizontal="right" wrapText="1" shrinkToFit="1"/>
    </xf>
    <xf numFmtId="178" fontId="1" fillId="0" borderId="14" xfId="0" applyNumberFormat="1" applyFont="1" applyFill="1" applyBorder="1" applyAlignment="1">
      <alignment horizontal="right" wrapText="1" shrinkToFit="1"/>
    </xf>
    <xf numFmtId="178" fontId="1" fillId="0" borderId="13" xfId="0" applyNumberFormat="1" applyFont="1" applyFill="1" applyBorder="1" applyAlignment="1">
      <alignment horizontal="right" wrapText="1" shrinkToFit="1"/>
    </xf>
    <xf numFmtId="178" fontId="0" fillId="0" borderId="13" xfId="54" applyNumberFormat="1" applyFont="1" applyFill="1" applyBorder="1" applyAlignment="1">
      <alignment horizontal="right" wrapText="1" shrinkToFit="1"/>
      <protection/>
    </xf>
    <xf numFmtId="178" fontId="1" fillId="0" borderId="13" xfId="0" applyNumberFormat="1" applyFont="1" applyBorder="1" applyAlignment="1">
      <alignment wrapText="1" shrinkToFit="1"/>
    </xf>
    <xf numFmtId="178" fontId="0" fillId="0" borderId="13" xfId="0" applyNumberFormat="1" applyFont="1" applyBorder="1" applyAlignment="1">
      <alignment wrapText="1" shrinkToFit="1"/>
    </xf>
    <xf numFmtId="178" fontId="0" fillId="0" borderId="13" xfId="0" applyNumberFormat="1" applyFont="1" applyBorder="1" applyAlignment="1">
      <alignment horizontal="right" wrapText="1" shrinkToFit="1"/>
    </xf>
    <xf numFmtId="178" fontId="0" fillId="0" borderId="13" xfId="0" applyNumberFormat="1" applyFont="1" applyBorder="1" applyAlignment="1">
      <alignment horizontal="right" wrapText="1" shrinkToFit="1"/>
    </xf>
    <xf numFmtId="178" fontId="23" fillId="0" borderId="13" xfId="0" applyNumberFormat="1" applyFont="1" applyFill="1" applyBorder="1" applyAlignment="1">
      <alignment wrapText="1" shrinkToFit="1"/>
    </xf>
    <xf numFmtId="0" fontId="0" fillId="0" borderId="10" xfId="0" applyBorder="1" applyAlignment="1">
      <alignment/>
    </xf>
    <xf numFmtId="178" fontId="6" fillId="0" borderId="10" xfId="0" applyNumberFormat="1" applyFont="1" applyBorder="1" applyAlignment="1">
      <alignment horizontal="right" wrapText="1" shrinkToFit="1"/>
    </xf>
    <xf numFmtId="0" fontId="7" fillId="0" borderId="10" xfId="0" applyFont="1" applyBorder="1" applyAlignment="1">
      <alignment wrapText="1" shrinkToFit="1"/>
    </xf>
    <xf numFmtId="0" fontId="0" fillId="0" borderId="10" xfId="0" applyFont="1" applyBorder="1" applyAlignment="1">
      <alignment wrapText="1" shrinkToFit="1"/>
    </xf>
    <xf numFmtId="178" fontId="0" fillId="0" borderId="10" xfId="0" applyNumberFormat="1" applyFont="1" applyBorder="1" applyAlignment="1">
      <alignment horizontal="right" wrapText="1" shrinkToFit="1"/>
    </xf>
    <xf numFmtId="178" fontId="0" fillId="0" borderId="10" xfId="0" applyNumberFormat="1" applyFont="1" applyBorder="1" applyAlignment="1">
      <alignment horizontal="right" wrapText="1" shrinkToFit="1"/>
    </xf>
    <xf numFmtId="178" fontId="7" fillId="0" borderId="10" xfId="0" applyNumberFormat="1" applyFont="1" applyBorder="1" applyAlignment="1">
      <alignment horizontal="right" wrapText="1" shrinkToFit="1"/>
    </xf>
    <xf numFmtId="178" fontId="0" fillId="0" borderId="10" xfId="0" applyNumberFormat="1" applyFont="1" applyBorder="1" applyAlignment="1">
      <alignment horizontal="right" wrapText="1" shrinkToFit="1"/>
    </xf>
    <xf numFmtId="178" fontId="23" fillId="0" borderId="10" xfId="0" applyNumberFormat="1" applyFont="1" applyFill="1" applyBorder="1" applyAlignment="1">
      <alignment wrapText="1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15" xfId="0" applyBorder="1" applyAlignment="1">
      <alignment wrapText="1" shrinkToFit="1"/>
    </xf>
    <xf numFmtId="0" fontId="0" fillId="0" borderId="0" xfId="0" applyFill="1" applyAlignment="1">
      <alignment/>
    </xf>
    <xf numFmtId="178" fontId="1" fillId="0" borderId="10" xfId="0" applyNumberFormat="1" applyFont="1" applyFill="1" applyBorder="1" applyAlignment="1">
      <alignment horizontal="right" wrapText="1" shrinkToFit="1"/>
    </xf>
    <xf numFmtId="178" fontId="1" fillId="0" borderId="12" xfId="0" applyNumberFormat="1" applyFont="1" applyFill="1" applyBorder="1" applyAlignment="1">
      <alignment horizontal="right" wrapText="1" shrinkToFit="1"/>
    </xf>
    <xf numFmtId="178" fontId="1" fillId="0" borderId="13" xfId="0" applyNumberFormat="1" applyFont="1" applyFill="1" applyBorder="1" applyAlignment="1">
      <alignment horizontal="right" wrapText="1" shrinkToFit="1"/>
    </xf>
    <xf numFmtId="0" fontId="0" fillId="0" borderId="10" xfId="0" applyFill="1" applyBorder="1" applyAlignment="1">
      <alignment wrapText="1" shrinkToFit="1"/>
    </xf>
    <xf numFmtId="178" fontId="7" fillId="0" borderId="13" xfId="0" applyNumberFormat="1" applyFont="1" applyFill="1" applyBorder="1" applyAlignment="1">
      <alignment horizontal="right" wrapText="1" shrinkToFit="1"/>
    </xf>
    <xf numFmtId="178" fontId="0" fillId="0" borderId="13" xfId="0" applyNumberFormat="1" applyFont="1" applyFill="1" applyBorder="1" applyAlignment="1">
      <alignment horizontal="right" wrapText="1" shrinkToFit="1"/>
    </xf>
    <xf numFmtId="0" fontId="0" fillId="0" borderId="15" xfId="0" applyFill="1" applyBorder="1" applyAlignment="1">
      <alignment wrapText="1" shrinkToFit="1"/>
    </xf>
    <xf numFmtId="178" fontId="6" fillId="0" borderId="13" xfId="0" applyNumberFormat="1" applyFont="1" applyFill="1" applyBorder="1" applyAlignment="1">
      <alignment horizontal="right" wrapText="1" shrinkToFit="1"/>
    </xf>
    <xf numFmtId="178" fontId="6" fillId="0" borderId="10" xfId="0" applyNumberFormat="1" applyFont="1" applyFill="1" applyBorder="1" applyAlignment="1">
      <alignment horizontal="right" wrapText="1" shrinkToFit="1"/>
    </xf>
    <xf numFmtId="178" fontId="1" fillId="0" borderId="11" xfId="0" applyNumberFormat="1" applyFont="1" applyFill="1" applyBorder="1" applyAlignment="1">
      <alignment horizontal="right" wrapText="1" shrinkToFit="1"/>
    </xf>
    <xf numFmtId="178" fontId="1" fillId="0" borderId="14" xfId="0" applyNumberFormat="1" applyFont="1" applyFill="1" applyBorder="1" applyAlignment="1">
      <alignment horizontal="right" wrapText="1" shrinkToFit="1"/>
    </xf>
    <xf numFmtId="178" fontId="1" fillId="0" borderId="13" xfId="0" applyNumberFormat="1" applyFont="1" applyFill="1" applyBorder="1" applyAlignment="1">
      <alignment wrapText="1" shrinkToFit="1"/>
    </xf>
    <xf numFmtId="178" fontId="0" fillId="0" borderId="13" xfId="0" applyNumberFormat="1" applyFont="1" applyFill="1" applyBorder="1" applyAlignment="1">
      <alignment wrapText="1" shrinkToFit="1"/>
    </xf>
    <xf numFmtId="178" fontId="0" fillId="0" borderId="13" xfId="0" applyNumberFormat="1" applyFont="1" applyFill="1" applyBorder="1" applyAlignment="1">
      <alignment horizontal="right" wrapText="1" shrinkToFit="1"/>
    </xf>
    <xf numFmtId="178" fontId="0" fillId="0" borderId="10" xfId="0" applyNumberFormat="1" applyFont="1" applyFill="1" applyBorder="1" applyAlignment="1">
      <alignment horizontal="right" wrapText="1" shrinkToFit="1"/>
    </xf>
    <xf numFmtId="178" fontId="0" fillId="0" borderId="10" xfId="0" applyNumberFormat="1" applyFont="1" applyFill="1" applyBorder="1" applyAlignment="1">
      <alignment horizontal="right" wrapText="1" shrinkToFit="1"/>
    </xf>
    <xf numFmtId="178" fontId="7" fillId="0" borderId="10" xfId="0" applyNumberFormat="1" applyFont="1" applyFill="1" applyBorder="1" applyAlignment="1">
      <alignment horizontal="right" wrapText="1" shrinkToFit="1"/>
    </xf>
    <xf numFmtId="178" fontId="0" fillId="0" borderId="10" xfId="0" applyNumberFormat="1" applyFont="1" applyFill="1" applyBorder="1" applyAlignment="1">
      <alignment horizontal="right" wrapText="1" shrinkToFit="1"/>
    </xf>
    <xf numFmtId="178" fontId="0" fillId="0" borderId="10" xfId="0" applyNumberFormat="1" applyFill="1" applyBorder="1" applyAlignment="1">
      <alignment wrapText="1" shrinkToFit="1"/>
    </xf>
    <xf numFmtId="178" fontId="0" fillId="0" borderId="13" xfId="0" applyNumberFormat="1" applyFont="1" applyFill="1" applyBorder="1" applyAlignment="1">
      <alignment horizontal="right" wrapText="1" shrinkToFit="1"/>
    </xf>
    <xf numFmtId="0" fontId="7" fillId="0" borderId="10" xfId="0" applyFont="1" applyFill="1" applyBorder="1" applyAlignment="1">
      <alignment wrapText="1" shrinkToFit="1"/>
    </xf>
    <xf numFmtId="0" fontId="0" fillId="0" borderId="10" xfId="0" applyFill="1" applyBorder="1" applyAlignment="1">
      <alignment shrinkToFit="1"/>
    </xf>
    <xf numFmtId="0" fontId="0" fillId="33" borderId="0" xfId="0" applyFill="1" applyAlignment="1">
      <alignment/>
    </xf>
    <xf numFmtId="178" fontId="1" fillId="33" borderId="10" xfId="0" applyNumberFormat="1" applyFont="1" applyFill="1" applyBorder="1" applyAlignment="1">
      <alignment horizontal="right" wrapText="1" shrinkToFit="1"/>
    </xf>
    <xf numFmtId="178" fontId="1" fillId="33" borderId="12" xfId="0" applyNumberFormat="1" applyFont="1" applyFill="1" applyBorder="1" applyAlignment="1">
      <alignment horizontal="right" wrapText="1" shrinkToFit="1"/>
    </xf>
    <xf numFmtId="178" fontId="1" fillId="33" borderId="13" xfId="0" applyNumberFormat="1" applyFont="1" applyFill="1" applyBorder="1" applyAlignment="1">
      <alignment horizontal="right" wrapText="1" shrinkToFi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 shrinkToFit="1"/>
    </xf>
    <xf numFmtId="178" fontId="7" fillId="33" borderId="13" xfId="0" applyNumberFormat="1" applyFont="1" applyFill="1" applyBorder="1" applyAlignment="1">
      <alignment horizontal="right" wrapText="1" shrinkToFit="1"/>
    </xf>
    <xf numFmtId="178" fontId="23" fillId="33" borderId="13" xfId="54" applyNumberFormat="1" applyFont="1" applyFill="1" applyBorder="1" applyAlignment="1">
      <alignment wrapText="1" shrinkToFit="1"/>
      <protection/>
    </xf>
    <xf numFmtId="178" fontId="0" fillId="33" borderId="13" xfId="0" applyNumberFormat="1" applyFont="1" applyFill="1" applyBorder="1" applyAlignment="1">
      <alignment horizontal="right" wrapText="1" shrinkToFit="1"/>
    </xf>
    <xf numFmtId="0" fontId="0" fillId="33" borderId="15" xfId="0" applyFill="1" applyBorder="1" applyAlignment="1">
      <alignment wrapText="1" shrinkToFit="1"/>
    </xf>
    <xf numFmtId="178" fontId="0" fillId="33" borderId="13" xfId="0" applyNumberFormat="1" applyFont="1" applyFill="1" applyBorder="1" applyAlignment="1">
      <alignment horizontal="right" wrapText="1" shrinkToFit="1"/>
    </xf>
    <xf numFmtId="178" fontId="6" fillId="33" borderId="13" xfId="0" applyNumberFormat="1" applyFont="1" applyFill="1" applyBorder="1" applyAlignment="1">
      <alignment horizontal="right" wrapText="1" shrinkToFit="1"/>
    </xf>
    <xf numFmtId="178" fontId="6" fillId="33" borderId="10" xfId="0" applyNumberFormat="1" applyFont="1" applyFill="1" applyBorder="1" applyAlignment="1">
      <alignment horizontal="right" wrapText="1" shrinkToFit="1"/>
    </xf>
    <xf numFmtId="178" fontId="24" fillId="33" borderId="13" xfId="54" applyNumberFormat="1" applyFont="1" applyFill="1" applyBorder="1" applyAlignment="1">
      <alignment wrapText="1" shrinkToFit="1"/>
      <protection/>
    </xf>
    <xf numFmtId="178" fontId="30" fillId="33" borderId="13" xfId="54" applyNumberFormat="1" applyFont="1" applyFill="1" applyBorder="1" applyAlignment="1">
      <alignment wrapText="1" shrinkToFit="1"/>
      <protection/>
    </xf>
    <xf numFmtId="178" fontId="0" fillId="33" borderId="13" xfId="54" applyNumberFormat="1" applyFont="1" applyFill="1" applyBorder="1" applyAlignment="1">
      <alignment horizontal="right" wrapText="1" shrinkToFit="1"/>
      <protection/>
    </xf>
    <xf numFmtId="178" fontId="1" fillId="33" borderId="13" xfId="54" applyNumberFormat="1" applyFont="1" applyFill="1" applyBorder="1" applyAlignment="1">
      <alignment horizontal="right" wrapText="1" shrinkToFit="1"/>
      <protection/>
    </xf>
    <xf numFmtId="178" fontId="1" fillId="33" borderId="11" xfId="0" applyNumberFormat="1" applyFont="1" applyFill="1" applyBorder="1" applyAlignment="1">
      <alignment horizontal="right" wrapText="1" shrinkToFit="1"/>
    </xf>
    <xf numFmtId="178" fontId="1" fillId="33" borderId="14" xfId="0" applyNumberFormat="1" applyFont="1" applyFill="1" applyBorder="1" applyAlignment="1">
      <alignment horizontal="right" wrapText="1" shrinkToFit="1"/>
    </xf>
    <xf numFmtId="178" fontId="1" fillId="33" borderId="14" xfId="0" applyNumberFormat="1" applyFont="1" applyFill="1" applyBorder="1" applyAlignment="1">
      <alignment horizontal="right" wrapText="1" shrinkToFit="1"/>
    </xf>
    <xf numFmtId="178" fontId="1" fillId="33" borderId="13" xfId="0" applyNumberFormat="1" applyFont="1" applyFill="1" applyBorder="1" applyAlignment="1">
      <alignment horizontal="right" wrapText="1" shrinkToFit="1"/>
    </xf>
    <xf numFmtId="178" fontId="0" fillId="33" borderId="13" xfId="54" applyNumberFormat="1" applyFont="1" applyFill="1" applyBorder="1" applyAlignment="1">
      <alignment horizontal="right" wrapText="1" shrinkToFit="1"/>
      <protection/>
    </xf>
    <xf numFmtId="178" fontId="1" fillId="33" borderId="13" xfId="0" applyNumberFormat="1" applyFont="1" applyFill="1" applyBorder="1" applyAlignment="1">
      <alignment wrapText="1" shrinkToFit="1"/>
    </xf>
    <xf numFmtId="178" fontId="0" fillId="33" borderId="13" xfId="0" applyNumberFormat="1" applyFont="1" applyFill="1" applyBorder="1" applyAlignment="1">
      <alignment wrapText="1" shrinkToFit="1"/>
    </xf>
    <xf numFmtId="178" fontId="0" fillId="33" borderId="13" xfId="0" applyNumberFormat="1" applyFont="1" applyFill="1" applyBorder="1" applyAlignment="1">
      <alignment horizontal="right" wrapText="1" shrinkToFit="1"/>
    </xf>
    <xf numFmtId="178" fontId="0" fillId="33" borderId="10" xfId="0" applyNumberFormat="1" applyFont="1" applyFill="1" applyBorder="1" applyAlignment="1">
      <alignment horizontal="right" wrapText="1" shrinkToFit="1"/>
    </xf>
    <xf numFmtId="178" fontId="0" fillId="33" borderId="10" xfId="0" applyNumberFormat="1" applyFont="1" applyFill="1" applyBorder="1" applyAlignment="1">
      <alignment horizontal="right" wrapText="1" shrinkToFit="1"/>
    </xf>
    <xf numFmtId="178" fontId="7" fillId="33" borderId="10" xfId="0" applyNumberFormat="1" applyFont="1" applyFill="1" applyBorder="1" applyAlignment="1">
      <alignment horizontal="right" wrapText="1" shrinkToFit="1"/>
    </xf>
    <xf numFmtId="178" fontId="0" fillId="33" borderId="10" xfId="0" applyNumberFormat="1" applyFont="1" applyFill="1" applyBorder="1" applyAlignment="1">
      <alignment horizontal="right" wrapText="1" shrinkToFit="1"/>
    </xf>
    <xf numFmtId="178" fontId="0" fillId="33" borderId="13" xfId="0" applyNumberFormat="1" applyFont="1" applyFill="1" applyBorder="1" applyAlignment="1">
      <alignment horizontal="right" wrapText="1" shrinkToFit="1"/>
    </xf>
    <xf numFmtId="0" fontId="7" fillId="33" borderId="10" xfId="0" applyFont="1" applyFill="1" applyBorder="1" applyAlignment="1">
      <alignment wrapText="1" shrinkToFit="1"/>
    </xf>
    <xf numFmtId="178" fontId="23" fillId="33" borderId="10" xfId="0" applyNumberFormat="1" applyFont="1" applyFill="1" applyBorder="1" applyAlignment="1">
      <alignment wrapText="1" shrinkToFit="1"/>
    </xf>
    <xf numFmtId="178" fontId="23" fillId="33" borderId="13" xfId="0" applyNumberFormat="1" applyFont="1" applyFill="1" applyBorder="1" applyAlignment="1">
      <alignment wrapText="1" shrinkToFit="1"/>
    </xf>
    <xf numFmtId="0" fontId="0" fillId="33" borderId="10" xfId="0" applyFill="1" applyBorder="1" applyAlignment="1">
      <alignment shrinkToFit="1"/>
    </xf>
    <xf numFmtId="0" fontId="0" fillId="34" borderId="10" xfId="0" applyFill="1" applyBorder="1" applyAlignment="1">
      <alignment wrapText="1" shrinkToFit="1"/>
    </xf>
    <xf numFmtId="178" fontId="30" fillId="34" borderId="13" xfId="54" applyNumberFormat="1" applyFont="1" applyFill="1" applyBorder="1" applyAlignment="1">
      <alignment wrapText="1" shrinkToFit="1"/>
      <protection/>
    </xf>
    <xf numFmtId="3" fontId="16" fillId="0" borderId="16" xfId="54" applyNumberFormat="1" applyFont="1" applyFill="1" applyBorder="1" applyAlignment="1">
      <alignment horizontal="center" wrapText="1" shrinkToFit="1"/>
      <protection/>
    </xf>
    <xf numFmtId="49" fontId="32" fillId="0" borderId="17" xfId="54" applyNumberFormat="1" applyFont="1" applyFill="1" applyBorder="1" applyAlignment="1">
      <alignment horizontal="center" wrapText="1" shrinkToFit="1"/>
      <protection/>
    </xf>
    <xf numFmtId="49" fontId="16" fillId="0" borderId="17" xfId="54" applyNumberFormat="1" applyFont="1" applyFill="1" applyBorder="1" applyAlignment="1">
      <alignment horizontal="center" wrapText="1" shrinkToFit="1"/>
      <protection/>
    </xf>
    <xf numFmtId="49" fontId="16" fillId="33" borderId="17" xfId="54" applyNumberFormat="1" applyFont="1" applyFill="1" applyBorder="1" applyAlignment="1">
      <alignment horizontal="center" wrapText="1" shrinkToFit="1"/>
      <protection/>
    </xf>
    <xf numFmtId="49" fontId="15" fillId="33" borderId="17" xfId="54" applyNumberFormat="1" applyFont="1" applyFill="1" applyBorder="1" applyAlignment="1">
      <alignment horizontal="center" vertical="center" wrapText="1" shrinkToFit="1"/>
      <protection/>
    </xf>
    <xf numFmtId="178" fontId="0" fillId="0" borderId="10" xfId="0" applyNumberFormat="1" applyFont="1" applyFill="1" applyBorder="1" applyAlignment="1">
      <alignment horizontal="right" wrapText="1" shrinkToFit="1"/>
    </xf>
    <xf numFmtId="178" fontId="0" fillId="0" borderId="0" xfId="0" applyNumberFormat="1" applyAlignment="1">
      <alignment wrapText="1" shrinkToFit="1"/>
    </xf>
    <xf numFmtId="0" fontId="0" fillId="0" borderId="0" xfId="0" applyFill="1" applyAlignment="1">
      <alignment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wrapText="1" shrinkToFit="1"/>
    </xf>
    <xf numFmtId="0" fontId="19" fillId="0" borderId="10" xfId="0" applyFont="1" applyBorder="1" applyAlignment="1">
      <alignment wrapText="1" shrinkToFit="1"/>
    </xf>
    <xf numFmtId="0" fontId="31" fillId="0" borderId="10" xfId="0" applyFont="1" applyBorder="1" applyAlignment="1">
      <alignment wrapText="1" shrinkToFit="1"/>
    </xf>
    <xf numFmtId="0" fontId="19" fillId="0" borderId="10" xfId="0" applyFont="1" applyFill="1" applyBorder="1" applyAlignment="1">
      <alignment wrapText="1" shrinkToFit="1"/>
    </xf>
    <xf numFmtId="0" fontId="17" fillId="0" borderId="10" xfId="0" applyFont="1" applyBorder="1" applyAlignment="1">
      <alignment wrapText="1" shrinkToFit="1"/>
    </xf>
    <xf numFmtId="0" fontId="16" fillId="0" borderId="10" xfId="0" applyFont="1" applyBorder="1" applyAlignment="1">
      <alignment horizontal="right" wrapText="1" shrinkToFit="1"/>
    </xf>
    <xf numFmtId="0" fontId="14" fillId="0" borderId="10" xfId="0" applyFont="1" applyBorder="1" applyAlignment="1">
      <alignment wrapText="1" shrinkToFit="1"/>
    </xf>
    <xf numFmtId="49" fontId="10" fillId="0" borderId="10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left" wrapText="1" shrinkToFit="1"/>
    </xf>
    <xf numFmtId="0" fontId="0" fillId="0" borderId="10" xfId="0" applyFont="1" applyBorder="1" applyAlignment="1">
      <alignment horizontal="center" wrapText="1" shrinkToFit="1"/>
    </xf>
    <xf numFmtId="0" fontId="13" fillId="0" borderId="10" xfId="0" applyFont="1" applyBorder="1" applyAlignment="1">
      <alignment horizontal="right" wrapText="1" shrinkToFit="1"/>
    </xf>
    <xf numFmtId="49" fontId="12" fillId="0" borderId="10" xfId="54" applyNumberFormat="1" applyFont="1" applyFill="1" applyBorder="1" applyAlignment="1">
      <alignment horizontal="center" wrapText="1" shrinkToFit="1"/>
      <protection/>
    </xf>
    <xf numFmtId="0" fontId="18" fillId="0" borderId="10" xfId="0" applyFont="1" applyBorder="1" applyAlignment="1">
      <alignment wrapText="1" shrinkToFit="1"/>
    </xf>
    <xf numFmtId="0" fontId="13" fillId="0" borderId="10" xfId="0" applyFont="1" applyBorder="1" applyAlignment="1">
      <alignment horizontal="center" wrapText="1" shrinkToFit="1"/>
    </xf>
    <xf numFmtId="0" fontId="13" fillId="0" borderId="10" xfId="0" applyFont="1" applyBorder="1" applyAlignment="1">
      <alignment wrapText="1" shrinkToFit="1"/>
    </xf>
    <xf numFmtId="49" fontId="18" fillId="0" borderId="10" xfId="54" applyNumberFormat="1" applyFont="1" applyFill="1" applyBorder="1" applyAlignment="1">
      <alignment horizontal="left" vertical="top" wrapText="1" shrinkToFit="1"/>
      <protection/>
    </xf>
    <xf numFmtId="178" fontId="23" fillId="0" borderId="10" xfId="54" applyNumberFormat="1" applyFont="1" applyFill="1" applyBorder="1" applyAlignment="1">
      <alignment wrapText="1" shrinkToFit="1"/>
      <protection/>
    </xf>
    <xf numFmtId="0" fontId="8" fillId="0" borderId="10" xfId="0" applyFont="1" applyFill="1" applyBorder="1" applyAlignment="1">
      <alignment horizontal="left" wrapText="1" shrinkToFit="1"/>
    </xf>
    <xf numFmtId="0" fontId="26" fillId="0" borderId="10" xfId="0" applyFont="1" applyBorder="1" applyAlignment="1">
      <alignment wrapText="1" shrinkToFit="1"/>
    </xf>
    <xf numFmtId="49" fontId="27" fillId="0" borderId="10" xfId="0" applyNumberFormat="1" applyFont="1" applyFill="1" applyBorder="1" applyAlignment="1">
      <alignment horizontal="center" wrapText="1" shrinkToFit="1"/>
    </xf>
    <xf numFmtId="49" fontId="27" fillId="0" borderId="10" xfId="54" applyNumberFormat="1" applyFont="1" applyFill="1" applyBorder="1" applyAlignment="1">
      <alignment horizontal="center" wrapText="1" shrinkToFit="1"/>
      <protection/>
    </xf>
    <xf numFmtId="49" fontId="13" fillId="0" borderId="10" xfId="54" applyNumberFormat="1" applyFont="1" applyFill="1" applyBorder="1" applyAlignment="1">
      <alignment horizontal="left" vertical="top" wrapText="1" shrinkToFit="1"/>
      <protection/>
    </xf>
    <xf numFmtId="49" fontId="18" fillId="0" borderId="10" xfId="0" applyNumberFormat="1" applyFont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wrapText="1" shrinkToFit="1"/>
    </xf>
    <xf numFmtId="0" fontId="10" fillId="0" borderId="10" xfId="0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center" wrapText="1" shrinkToFit="1"/>
    </xf>
    <xf numFmtId="0" fontId="27" fillId="0" borderId="10" xfId="0" applyFont="1" applyFill="1" applyBorder="1" applyAlignment="1">
      <alignment horizontal="center" wrapText="1" shrinkToFit="1"/>
    </xf>
    <xf numFmtId="0" fontId="8" fillId="0" borderId="10" xfId="54" applyFont="1" applyFill="1" applyBorder="1" applyAlignment="1">
      <alignment horizontal="left" wrapText="1" shrinkToFit="1"/>
      <protection/>
    </xf>
    <xf numFmtId="49" fontId="10" fillId="0" borderId="10" xfId="54" applyNumberFormat="1" applyFont="1" applyFill="1" applyBorder="1" applyAlignment="1">
      <alignment horizontal="center" wrapText="1" shrinkToFit="1"/>
      <protection/>
    </xf>
    <xf numFmtId="49" fontId="29" fillId="0" borderId="10" xfId="54" applyNumberFormat="1" applyFont="1" applyFill="1" applyBorder="1" applyAlignment="1">
      <alignment horizontal="center" wrapText="1" shrinkToFit="1"/>
      <protection/>
    </xf>
    <xf numFmtId="0" fontId="11" fillId="0" borderId="10" xfId="54" applyFont="1" applyFill="1" applyBorder="1" applyAlignment="1">
      <alignment horizontal="left" wrapText="1" shrinkToFit="1"/>
      <protection/>
    </xf>
    <xf numFmtId="0" fontId="18" fillId="0" borderId="10" xfId="43" applyFont="1" applyBorder="1" applyAlignment="1" applyProtection="1">
      <alignment horizontal="left" vertical="top" wrapText="1"/>
      <protection/>
    </xf>
    <xf numFmtId="0" fontId="18" fillId="0" borderId="10" xfId="43" applyFont="1" applyFill="1" applyBorder="1" applyAlignment="1" applyProtection="1">
      <alignment horizontal="left" vertical="top" wrapText="1"/>
      <protection/>
    </xf>
    <xf numFmtId="49" fontId="28" fillId="0" borderId="10" xfId="0" applyNumberFormat="1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54" applyNumberFormat="1" applyFont="1" applyFill="1" applyBorder="1" applyAlignment="1">
      <alignment horizontal="left" vertical="top" wrapText="1" shrinkToFit="1"/>
      <protection/>
    </xf>
    <xf numFmtId="0" fontId="28" fillId="0" borderId="10" xfId="54" applyFont="1" applyFill="1" applyBorder="1" applyAlignment="1">
      <alignment horizontal="left" wrapText="1" shrinkToFit="1"/>
      <protection/>
    </xf>
    <xf numFmtId="0" fontId="12" fillId="0" borderId="10" xfId="0" applyFont="1" applyFill="1" applyBorder="1" applyAlignment="1">
      <alignment horizontal="left" wrapText="1" shrinkToFit="1"/>
    </xf>
    <xf numFmtId="49" fontId="13" fillId="0" borderId="10" xfId="0" applyNumberFormat="1" applyFont="1" applyBorder="1" applyAlignment="1">
      <alignment horizontal="center" wrapText="1" shrinkToFit="1"/>
    </xf>
    <xf numFmtId="49" fontId="16" fillId="0" borderId="10" xfId="0" applyNumberFormat="1" applyFont="1" applyBorder="1" applyAlignment="1">
      <alignment horizontal="center" wrapText="1" shrinkToFit="1"/>
    </xf>
    <xf numFmtId="49" fontId="18" fillId="0" borderId="10" xfId="0" applyNumberFormat="1" applyFont="1" applyBorder="1" applyAlignment="1">
      <alignment horizontal="center" wrapText="1" shrinkToFit="1"/>
    </xf>
    <xf numFmtId="0" fontId="11" fillId="0" borderId="10" xfId="0" applyNumberFormat="1" applyFont="1" applyFill="1" applyBorder="1" applyAlignment="1">
      <alignment horizontal="left" wrapText="1" shrinkToFit="1"/>
    </xf>
    <xf numFmtId="0" fontId="1" fillId="0" borderId="10" xfId="0" applyFont="1" applyBorder="1" applyAlignment="1">
      <alignment horizontal="right" wrapText="1" shrinkToFit="1"/>
    </xf>
    <xf numFmtId="0" fontId="18" fillId="0" borderId="10" xfId="0" applyFont="1" applyFill="1" applyBorder="1" applyAlignment="1">
      <alignment wrapText="1" shrinkToFit="1"/>
    </xf>
    <xf numFmtId="49" fontId="12" fillId="0" borderId="10" xfId="0" applyNumberFormat="1" applyFont="1" applyFill="1" applyBorder="1" applyAlignment="1">
      <alignment horizontal="center" wrapText="1" shrinkToFit="1"/>
    </xf>
    <xf numFmtId="49" fontId="14" fillId="0" borderId="10" xfId="0" applyNumberFormat="1" applyFont="1" applyBorder="1" applyAlignment="1">
      <alignment vertical="center" wrapText="1" shrinkToFit="1"/>
    </xf>
    <xf numFmtId="49" fontId="18" fillId="0" borderId="10" xfId="0" applyNumberFormat="1" applyFont="1" applyBorder="1" applyAlignment="1">
      <alignment vertical="center" wrapText="1" shrinkToFit="1"/>
    </xf>
    <xf numFmtId="0" fontId="25" fillId="0" borderId="10" xfId="0" applyFont="1" applyBorder="1" applyAlignment="1">
      <alignment horizontal="center" wrapText="1" shrinkToFit="1"/>
    </xf>
    <xf numFmtId="0" fontId="28" fillId="0" borderId="10" xfId="0" applyFont="1" applyFill="1" applyBorder="1" applyAlignment="1">
      <alignment horizontal="left" wrapText="1" shrinkToFit="1"/>
    </xf>
    <xf numFmtId="49" fontId="13" fillId="0" borderId="10" xfId="54" applyNumberFormat="1" applyFont="1" applyFill="1" applyBorder="1" applyAlignment="1">
      <alignment horizontal="center"/>
      <protection/>
    </xf>
    <xf numFmtId="49" fontId="16" fillId="0" borderId="10" xfId="54" applyNumberFormat="1" applyFont="1" applyFill="1" applyBorder="1" applyAlignment="1">
      <alignment horizontal="center"/>
      <protection/>
    </xf>
    <xf numFmtId="49" fontId="16" fillId="0" borderId="10" xfId="0" applyNumberFormat="1" applyFont="1" applyFill="1" applyBorder="1" applyAlignment="1">
      <alignment horizontal="center"/>
    </xf>
    <xf numFmtId="49" fontId="13" fillId="0" borderId="10" xfId="54" applyNumberFormat="1" applyFont="1" applyFill="1" applyBorder="1" applyAlignment="1">
      <alignment horizontal="center"/>
      <protection/>
    </xf>
    <xf numFmtId="49" fontId="29" fillId="0" borderId="10" xfId="0" applyNumberFormat="1" applyFont="1" applyFill="1" applyBorder="1" applyAlignment="1">
      <alignment horizontal="center" wrapText="1" shrinkToFit="1"/>
    </xf>
    <xf numFmtId="0" fontId="27" fillId="0" borderId="10" xfId="0" applyFont="1" applyFill="1" applyBorder="1" applyAlignment="1">
      <alignment horizontal="left" wrapText="1" shrinkToFit="1"/>
    </xf>
    <xf numFmtId="49" fontId="13" fillId="0" borderId="10" xfId="0" applyNumberFormat="1" applyFont="1" applyBorder="1" applyAlignment="1">
      <alignment vertical="center" wrapText="1" shrinkToFit="1"/>
    </xf>
    <xf numFmtId="0" fontId="13" fillId="0" borderId="10" xfId="0" applyFont="1" applyFill="1" applyBorder="1" applyAlignment="1">
      <alignment wrapText="1" shrinkToFit="1"/>
    </xf>
    <xf numFmtId="0" fontId="13" fillId="0" borderId="10" xfId="0" applyNumberFormat="1" applyFont="1" applyBorder="1" applyAlignment="1">
      <alignment vertical="center" wrapText="1" shrinkToFit="1"/>
    </xf>
    <xf numFmtId="49" fontId="18" fillId="0" borderId="10" xfId="0" applyNumberFormat="1" applyFont="1" applyFill="1" applyBorder="1" applyAlignment="1">
      <alignment horizontal="left" vertical="center" wrapText="1" shrinkToFit="1"/>
    </xf>
    <xf numFmtId="49" fontId="18" fillId="0" borderId="10" xfId="0" applyNumberFormat="1" applyFont="1" applyFill="1" applyBorder="1" applyAlignment="1">
      <alignment vertical="center" wrapText="1" shrinkToFit="1"/>
    </xf>
    <xf numFmtId="49" fontId="1" fillId="0" borderId="10" xfId="0" applyNumberFormat="1" applyFont="1" applyBorder="1" applyAlignment="1">
      <alignment horizontal="center" wrapText="1" shrinkToFit="1"/>
    </xf>
    <xf numFmtId="49" fontId="10" fillId="0" borderId="10" xfId="0" applyNumberFormat="1" applyFont="1" applyFill="1" applyBorder="1" applyAlignment="1">
      <alignment wrapText="1" shrinkToFit="1"/>
    </xf>
    <xf numFmtId="0" fontId="11" fillId="0" borderId="10" xfId="0" applyFont="1" applyBorder="1" applyAlignment="1">
      <alignment wrapText="1" shrinkToFit="1"/>
    </xf>
    <xf numFmtId="49" fontId="12" fillId="0" borderId="10" xfId="0" applyNumberFormat="1" applyFont="1" applyBorder="1" applyAlignment="1">
      <alignment horizontal="center" wrapText="1" shrinkToFit="1"/>
    </xf>
    <xf numFmtId="0" fontId="12" fillId="0" borderId="10" xfId="0" applyFont="1" applyBorder="1" applyAlignment="1">
      <alignment horizontal="center" wrapText="1" shrinkToFit="1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54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wrapText="1"/>
    </xf>
    <xf numFmtId="49" fontId="14" fillId="0" borderId="18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9" fontId="13" fillId="0" borderId="20" xfId="0" applyNumberFormat="1" applyFont="1" applyBorder="1" applyAlignment="1">
      <alignment horizontal="left" vertical="center" wrapText="1"/>
    </xf>
    <xf numFmtId="164" fontId="0" fillId="33" borderId="10" xfId="0" applyNumberFormat="1" applyFill="1" applyBorder="1" applyAlignment="1">
      <alignment wrapText="1" shrinkToFit="1"/>
    </xf>
    <xf numFmtId="0" fontId="1" fillId="33" borderId="10" xfId="0" applyFont="1" applyFill="1" applyBorder="1" applyAlignment="1">
      <alignment wrapText="1" shrinkToFit="1"/>
    </xf>
    <xf numFmtId="16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wrapText="1" shrinkToFit="1"/>
    </xf>
    <xf numFmtId="178" fontId="0" fillId="35" borderId="13" xfId="0" applyNumberFormat="1" applyFont="1" applyFill="1" applyBorder="1" applyAlignment="1">
      <alignment horizontal="right" wrapText="1" shrinkToFit="1"/>
    </xf>
    <xf numFmtId="164" fontId="0" fillId="35" borderId="10" xfId="0" applyNumberFormat="1" applyFill="1" applyBorder="1" applyAlignment="1">
      <alignment wrapText="1" shrinkToFit="1"/>
    </xf>
    <xf numFmtId="0" fontId="7" fillId="35" borderId="10" xfId="0" applyFont="1" applyFill="1" applyBorder="1" applyAlignment="1">
      <alignment wrapText="1" shrinkToFit="1"/>
    </xf>
    <xf numFmtId="0" fontId="0" fillId="35" borderId="10" xfId="0" applyFont="1" applyFill="1" applyBorder="1" applyAlignment="1">
      <alignment wrapText="1" shrinkToFit="1"/>
    </xf>
    <xf numFmtId="178" fontId="0" fillId="35" borderId="10" xfId="0" applyNumberFormat="1" applyFill="1" applyBorder="1" applyAlignment="1">
      <alignment wrapText="1" shrinkToFit="1"/>
    </xf>
    <xf numFmtId="178" fontId="1" fillId="33" borderId="13" xfId="54" applyNumberFormat="1" applyFont="1" applyFill="1" applyBorder="1" applyAlignment="1">
      <alignment horizontal="right" wrapText="1" shrinkToFit="1"/>
      <protection/>
    </xf>
    <xf numFmtId="0" fontId="0" fillId="35" borderId="15" xfId="0" applyFill="1" applyBorder="1" applyAlignment="1">
      <alignment wrapText="1" shrinkToFit="1"/>
    </xf>
    <xf numFmtId="178" fontId="1" fillId="36" borderId="13" xfId="0" applyNumberFormat="1" applyFont="1" applyFill="1" applyBorder="1" applyAlignment="1">
      <alignment horizontal="right" wrapText="1" shrinkToFit="1"/>
    </xf>
    <xf numFmtId="0" fontId="7" fillId="0" borderId="0" xfId="0" applyFont="1" applyFill="1" applyAlignment="1">
      <alignment wrapText="1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distributed" wrapText="1" shrinkToFit="1"/>
      <protection locked="0"/>
    </xf>
    <xf numFmtId="0" fontId="3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 shrinkToFit="1"/>
    </xf>
    <xf numFmtId="178" fontId="24" fillId="0" borderId="10" xfId="54" applyNumberFormat="1" applyFont="1" applyFill="1" applyBorder="1" applyAlignment="1">
      <alignment wrapText="1" shrinkToFit="1"/>
      <protection/>
    </xf>
    <xf numFmtId="178" fontId="30" fillId="0" borderId="10" xfId="54" applyNumberFormat="1" applyFont="1" applyFill="1" applyBorder="1" applyAlignment="1">
      <alignment wrapText="1" shrinkToFit="1"/>
      <protection/>
    </xf>
    <xf numFmtId="178" fontId="1" fillId="0" borderId="10" xfId="54" applyNumberFormat="1" applyFont="1" applyFill="1" applyBorder="1" applyAlignment="1">
      <alignment horizontal="right" wrapText="1" shrinkToFit="1"/>
      <protection/>
    </xf>
    <xf numFmtId="178" fontId="0" fillId="0" borderId="10" xfId="54" applyNumberFormat="1" applyFont="1" applyFill="1" applyBorder="1" applyAlignment="1">
      <alignment horizontal="right" wrapText="1" shrinkToFit="1"/>
      <protection/>
    </xf>
    <xf numFmtId="178" fontId="1" fillId="0" borderId="10" xfId="54" applyNumberFormat="1" applyFont="1" applyFill="1" applyBorder="1" applyAlignment="1">
      <alignment horizontal="right" wrapText="1" shrinkToFit="1"/>
      <protection/>
    </xf>
    <xf numFmtId="178" fontId="1" fillId="0" borderId="10" xfId="0" applyNumberFormat="1" applyFont="1" applyFill="1" applyBorder="1" applyAlignment="1">
      <alignment horizontal="right" wrapText="1" shrinkToFit="1"/>
    </xf>
    <xf numFmtId="178" fontId="0" fillId="0" borderId="10" xfId="54" applyNumberFormat="1" applyFont="1" applyFill="1" applyBorder="1" applyAlignment="1">
      <alignment horizontal="right" wrapText="1" shrinkToFit="1"/>
      <protection/>
    </xf>
    <xf numFmtId="178" fontId="1" fillId="0" borderId="10" xfId="0" applyNumberFormat="1" applyFont="1" applyFill="1" applyBorder="1" applyAlignment="1">
      <alignment wrapText="1" shrinkToFit="1"/>
    </xf>
    <xf numFmtId="178" fontId="0" fillId="0" borderId="10" xfId="0" applyNumberFormat="1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178" fontId="0" fillId="0" borderId="0" xfId="0" applyNumberFormat="1" applyAlignment="1">
      <alignment/>
    </xf>
    <xf numFmtId="0" fontId="8" fillId="0" borderId="0" xfId="0" applyFont="1" applyFill="1" applyBorder="1" applyAlignment="1" applyProtection="1">
      <alignment horizontal="center" vertical="distributed" wrapText="1" shrinkToFit="1"/>
      <protection locked="0"/>
    </xf>
    <xf numFmtId="0" fontId="13" fillId="0" borderId="0" xfId="0" applyFont="1" applyAlignment="1">
      <alignment horizontal="left"/>
    </xf>
    <xf numFmtId="0" fontId="22" fillId="0" borderId="2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wrapText="1" shrinkToFit="1"/>
    </xf>
    <xf numFmtId="0" fontId="1" fillId="0" borderId="21" xfId="0" applyFont="1" applyBorder="1" applyAlignment="1">
      <alignment horizontal="center" wrapText="1" shrinkToFit="1"/>
    </xf>
    <xf numFmtId="0" fontId="0" fillId="0" borderId="21" xfId="0" applyFont="1" applyBorder="1" applyAlignment="1">
      <alignment horizontal="center" wrapText="1" shrinkToFit="1"/>
    </xf>
    <xf numFmtId="0" fontId="7" fillId="0" borderId="21" xfId="0" applyFont="1" applyBorder="1" applyAlignment="1">
      <alignment horizontal="center" wrapText="1" shrinkToFit="1"/>
    </xf>
    <xf numFmtId="0" fontId="6" fillId="0" borderId="21" xfId="0" applyFont="1" applyBorder="1" applyAlignment="1">
      <alignment horizontal="center" wrapText="1" shrinkToFit="1"/>
    </xf>
    <xf numFmtId="49" fontId="12" fillId="0" borderId="21" xfId="0" applyNumberFormat="1" applyFont="1" applyFill="1" applyBorder="1" applyAlignment="1">
      <alignment horizontal="center" wrapText="1" shrinkToFit="1"/>
    </xf>
    <xf numFmtId="49" fontId="0" fillId="0" borderId="21" xfId="0" applyNumberFormat="1" applyFont="1" applyFill="1" applyBorder="1" applyAlignment="1">
      <alignment horizontal="center" wrapText="1" shrinkToFit="1"/>
    </xf>
    <xf numFmtId="0" fontId="6" fillId="0" borderId="21" xfId="0" applyFont="1" applyFill="1" applyBorder="1" applyAlignment="1">
      <alignment horizontal="center" wrapText="1" shrinkToFit="1"/>
    </xf>
    <xf numFmtId="0" fontId="0" fillId="0" borderId="21" xfId="0" applyFont="1" applyFill="1" applyBorder="1" applyAlignment="1">
      <alignment horizontal="center" wrapText="1" shrinkToFit="1"/>
    </xf>
    <xf numFmtId="0" fontId="7" fillId="0" borderId="21" xfId="0" applyFont="1" applyFill="1" applyBorder="1" applyAlignment="1">
      <alignment horizontal="center" wrapText="1" shrinkToFit="1"/>
    </xf>
    <xf numFmtId="0" fontId="0" fillId="0" borderId="21" xfId="0" applyFont="1" applyFill="1" applyBorder="1" applyAlignment="1">
      <alignment horizontal="center" wrapText="1" shrinkToFit="1"/>
    </xf>
    <xf numFmtId="0" fontId="18" fillId="0" borderId="21" xfId="0" applyFont="1" applyBorder="1" applyAlignment="1">
      <alignment horizontal="center" wrapText="1" shrinkToFit="1"/>
    </xf>
    <xf numFmtId="0" fontId="1" fillId="0" borderId="21" xfId="0" applyFont="1" applyFill="1" applyBorder="1" applyAlignment="1">
      <alignment horizontal="center" wrapText="1" shrinkToFit="1"/>
    </xf>
    <xf numFmtId="0" fontId="14" fillId="0" borderId="21" xfId="0" applyFont="1" applyBorder="1" applyAlignment="1">
      <alignment horizontal="center" wrapText="1" shrinkToFit="1"/>
    </xf>
    <xf numFmtId="0" fontId="13" fillId="0" borderId="21" xfId="0" applyFont="1" applyBorder="1" applyAlignment="1">
      <alignment horizontal="center" wrapText="1" shrinkToFit="1"/>
    </xf>
    <xf numFmtId="0" fontId="16" fillId="0" borderId="21" xfId="0" applyFont="1" applyBorder="1" applyAlignment="1">
      <alignment horizontal="center" wrapText="1" shrinkToFit="1"/>
    </xf>
    <xf numFmtId="0" fontId="20" fillId="0" borderId="21" xfId="0" applyFont="1" applyBorder="1" applyAlignment="1">
      <alignment horizontal="center" wrapText="1" shrinkToFit="1"/>
    </xf>
    <xf numFmtId="49" fontId="1" fillId="0" borderId="21" xfId="0" applyNumberFormat="1" applyFont="1" applyFill="1" applyBorder="1" applyAlignment="1">
      <alignment horizontal="center" wrapText="1" shrinkToFit="1"/>
    </xf>
    <xf numFmtId="49" fontId="0" fillId="0" borderId="21" xfId="0" applyNumberFormat="1" applyFont="1" applyBorder="1" applyAlignment="1">
      <alignment horizontal="center" wrapText="1" shrinkToFit="1"/>
    </xf>
    <xf numFmtId="49" fontId="0" fillId="0" borderId="21" xfId="0" applyNumberFormat="1" applyFont="1" applyFill="1" applyBorder="1" applyAlignment="1">
      <alignment horizontal="center" wrapText="1" shrinkToFit="1"/>
    </xf>
    <xf numFmtId="49" fontId="1" fillId="0" borderId="21" xfId="0" applyNumberFormat="1" applyFont="1" applyBorder="1" applyAlignment="1">
      <alignment horizontal="center" wrapText="1" shrinkToFit="1"/>
    </xf>
    <xf numFmtId="0" fontId="0" fillId="0" borderId="11" xfId="0" applyBorder="1" applyAlignment="1">
      <alignment/>
    </xf>
    <xf numFmtId="178" fontId="0" fillId="0" borderId="11" xfId="0" applyNumberFormat="1" applyFont="1" applyFill="1" applyBorder="1" applyAlignment="1">
      <alignment horizontal="right" wrapText="1" shrinkToFit="1"/>
    </xf>
    <xf numFmtId="0" fontId="0" fillId="0" borderId="22" xfId="0" applyFont="1" applyFill="1" applyBorder="1" applyAlignment="1">
      <alignment horizontal="center" wrapText="1" shrinkToFit="1"/>
    </xf>
    <xf numFmtId="49" fontId="13" fillId="0" borderId="23" xfId="0" applyNumberFormat="1" applyFont="1" applyFill="1" applyBorder="1" applyAlignment="1">
      <alignment horizontal="center"/>
    </xf>
    <xf numFmtId="49" fontId="13" fillId="0" borderId="23" xfId="54" applyNumberFormat="1" applyFont="1" applyFill="1" applyBorder="1" applyAlignment="1">
      <alignment horizontal="center"/>
      <protection/>
    </xf>
    <xf numFmtId="178" fontId="0" fillId="0" borderId="23" xfId="0" applyNumberFormat="1" applyFont="1" applyFill="1" applyBorder="1" applyAlignment="1">
      <alignment horizontal="right" wrapText="1" shrinkToFit="1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64" fontId="0" fillId="35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178" fontId="0" fillId="0" borderId="24" xfId="0" applyNumberFormat="1" applyFont="1" applyFill="1" applyBorder="1" applyAlignment="1">
      <alignment horizontal="right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Список1" displayName="Список1" ref="B10:N463" totalsRowShown="0">
  <autoFilter ref="B10:N463"/>
  <tableColumns count="13">
    <tableColumn id="1" name="ГРБС"/>
    <tableColumn id="2" name="Рз"/>
    <tableColumn id="3" name="ПР"/>
    <tableColumn id="4" name="ЦСР"/>
    <tableColumn id="5" name="ВР"/>
    <tableColumn id="6" name="Кассовое исполнение"/>
    <tableColumn id="8" name="на 31.12.2014"/>
    <tableColumn id="9" name="Дума"/>
    <tableColumn id="10" name="Комитет"/>
    <tableColumn id="11" name="Админ."/>
    <tableColumn id="12" name="Культура"/>
    <tableColumn id="13" name="Образование"/>
    <tableColumn id="15" name="Столбец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4"/>
  <sheetViews>
    <sheetView tabSelected="1" workbookViewId="0" topLeftCell="A204">
      <selection activeCell="G106" sqref="G106"/>
    </sheetView>
  </sheetViews>
  <sheetFormatPr defaultColWidth="9.00390625" defaultRowHeight="12.75"/>
  <cols>
    <col min="1" max="1" width="52.625" style="0" customWidth="1"/>
    <col min="2" max="2" width="6.75390625" style="12" customWidth="1"/>
    <col min="3" max="3" width="4.875" style="0" customWidth="1"/>
    <col min="4" max="4" width="5.375" style="0" customWidth="1"/>
    <col min="5" max="5" width="9.375" style="0" customWidth="1"/>
    <col min="6" max="6" width="5.00390625" style="0" customWidth="1"/>
    <col min="7" max="7" width="11.125" style="221" customWidth="1"/>
    <col min="8" max="8" width="12.75390625" style="0" hidden="1" customWidth="1"/>
    <col min="9" max="9" width="15.125" style="55" hidden="1" customWidth="1"/>
    <col min="10" max="10" width="14.75390625" style="55" hidden="1" customWidth="1"/>
    <col min="11" max="11" width="16.875" style="78" hidden="1" customWidth="1"/>
    <col min="12" max="12" width="14.25390625" style="55" hidden="1" customWidth="1"/>
    <col min="13" max="13" width="15.75390625" style="78" hidden="1" customWidth="1"/>
    <col min="14" max="14" width="11.875" style="0" hidden="1" customWidth="1"/>
    <col min="15" max="16" width="0" style="0" hidden="1" customWidth="1"/>
  </cols>
  <sheetData>
    <row r="1" spans="2:7" ht="12.75">
      <c r="B1" s="238" t="s">
        <v>292</v>
      </c>
      <c r="C1" s="238"/>
      <c r="D1" s="238"/>
      <c r="E1" s="238"/>
      <c r="F1" s="238"/>
      <c r="G1" s="238"/>
    </row>
    <row r="2" spans="2:6" ht="12.75">
      <c r="B2" s="19" t="s">
        <v>224</v>
      </c>
      <c r="C2" s="19"/>
      <c r="D2" s="19"/>
      <c r="E2" s="19"/>
      <c r="F2" s="19"/>
    </row>
    <row r="3" spans="2:6" ht="12.75">
      <c r="B3" s="19" t="s">
        <v>295</v>
      </c>
      <c r="C3" s="19"/>
      <c r="D3" s="19"/>
      <c r="E3" s="19"/>
      <c r="F3" s="19"/>
    </row>
    <row r="4" spans="2:6" ht="12.75">
      <c r="B4" s="19" t="s">
        <v>289</v>
      </c>
      <c r="C4" s="19"/>
      <c r="D4" s="19"/>
      <c r="E4" s="19"/>
      <c r="F4" s="19"/>
    </row>
    <row r="5" spans="2:7" ht="12.75">
      <c r="B5" s="19" t="s">
        <v>293</v>
      </c>
      <c r="C5" s="19"/>
      <c r="D5" s="19"/>
      <c r="E5" s="19"/>
      <c r="F5" s="19"/>
      <c r="G5" s="235"/>
    </row>
    <row r="6" spans="1:7" ht="12.75">
      <c r="A6" s="2"/>
      <c r="C6" s="4"/>
      <c r="E6" s="4"/>
      <c r="F6" s="4"/>
      <c r="G6" s="222"/>
    </row>
    <row r="7" spans="1:7" ht="48.75" customHeight="1">
      <c r="A7" s="237" t="s">
        <v>291</v>
      </c>
      <c r="B7" s="237"/>
      <c r="C7" s="237"/>
      <c r="D7" s="237"/>
      <c r="E7" s="237"/>
      <c r="F7" s="237"/>
      <c r="G7" s="237"/>
    </row>
    <row r="8" spans="1:7" ht="11.25" customHeight="1">
      <c r="A8" s="5"/>
      <c r="B8" s="13"/>
      <c r="C8" s="5"/>
      <c r="D8" s="5"/>
      <c r="E8" s="5"/>
      <c r="F8" s="5"/>
      <c r="G8" s="223"/>
    </row>
    <row r="9" spans="1:7" ht="12.75">
      <c r="A9" s="3"/>
      <c r="B9" s="14"/>
      <c r="C9" s="1"/>
      <c r="D9" s="1"/>
      <c r="E9" s="1"/>
      <c r="F9" s="1"/>
      <c r="G9" s="224" t="s">
        <v>29</v>
      </c>
    </row>
    <row r="10" spans="1:14" ht="24">
      <c r="A10" s="122" t="s">
        <v>0</v>
      </c>
      <c r="B10" s="239" t="s">
        <v>55</v>
      </c>
      <c r="C10" s="20" t="s">
        <v>6</v>
      </c>
      <c r="D10" s="20" t="s">
        <v>7</v>
      </c>
      <c r="E10" s="20" t="s">
        <v>2</v>
      </c>
      <c r="F10" s="20" t="s">
        <v>3</v>
      </c>
      <c r="G10" s="225" t="s">
        <v>290</v>
      </c>
      <c r="H10" s="114" t="s">
        <v>288</v>
      </c>
      <c r="I10" s="115" t="s">
        <v>253</v>
      </c>
      <c r="J10" s="116" t="s">
        <v>254</v>
      </c>
      <c r="K10" s="117" t="s">
        <v>255</v>
      </c>
      <c r="L10" s="116" t="s">
        <v>11</v>
      </c>
      <c r="M10" s="118" t="s">
        <v>256</v>
      </c>
      <c r="N10" s="261" t="s">
        <v>257</v>
      </c>
    </row>
    <row r="11" spans="1:14" ht="15.75" customHeight="1">
      <c r="A11" s="123" t="s">
        <v>1</v>
      </c>
      <c r="B11" s="240"/>
      <c r="C11" s="7"/>
      <c r="D11" s="7"/>
      <c r="E11" s="7"/>
      <c r="F11" s="10"/>
      <c r="G11" s="56">
        <f aca="true" t="shared" si="0" ref="G11:M11">G12+G146+G425+G174+G281</f>
        <v>633032.8</v>
      </c>
      <c r="H11" s="21" t="e">
        <f t="shared" si="0"/>
        <v>#REF!</v>
      </c>
      <c r="I11" s="56" t="e">
        <f t="shared" si="0"/>
        <v>#REF!</v>
      </c>
      <c r="J11" s="56" t="e">
        <f t="shared" si="0"/>
        <v>#REF!</v>
      </c>
      <c r="K11" s="79" t="e">
        <f t="shared" si="0"/>
        <v>#REF!</v>
      </c>
      <c r="L11" s="56" t="e">
        <f t="shared" si="0"/>
        <v>#REF!</v>
      </c>
      <c r="M11" s="79" t="e">
        <f t="shared" si="0"/>
        <v>#REF!</v>
      </c>
      <c r="N11" s="262" t="e">
        <f aca="true" t="shared" si="1" ref="N11:N74">SUM(H11:M11)</f>
        <v>#REF!</v>
      </c>
    </row>
    <row r="12" spans="1:14" ht="34.5" customHeight="1">
      <c r="A12" s="124" t="s">
        <v>27</v>
      </c>
      <c r="B12" s="241">
        <v>903</v>
      </c>
      <c r="C12" s="8"/>
      <c r="D12" s="8"/>
      <c r="E12" s="8"/>
      <c r="F12" s="11"/>
      <c r="G12" s="56">
        <f>G13+G64+G122+G107+G117</f>
        <v>70733.29999999999</v>
      </c>
      <c r="H12" s="21" t="e">
        <f>H13+H64+H122+#REF!+H107+H117</f>
        <v>#REF!</v>
      </c>
      <c r="I12" s="56" t="e">
        <f>I13+I64+I122+#REF!+I107+I117</f>
        <v>#REF!</v>
      </c>
      <c r="J12" s="56" t="e">
        <f>J13+J64+J122+#REF!+J107+J117</f>
        <v>#REF!</v>
      </c>
      <c r="K12" s="79" t="e">
        <f>K13+K64+K122+#REF!+K107+K117</f>
        <v>#REF!</v>
      </c>
      <c r="L12" s="56" t="e">
        <f>L13+L64+L122+#REF!+L107+L117</f>
        <v>#REF!</v>
      </c>
      <c r="M12" s="79" t="e">
        <f>M13+M64+M122+#REF!+M107+M117</f>
        <v>#REF!</v>
      </c>
      <c r="N12" s="262" t="e">
        <f t="shared" si="1"/>
        <v>#REF!</v>
      </c>
    </row>
    <row r="13" spans="1:18" ht="12.75">
      <c r="A13" s="127" t="s">
        <v>25</v>
      </c>
      <c r="B13" s="241">
        <v>903</v>
      </c>
      <c r="C13" s="128" t="s">
        <v>9</v>
      </c>
      <c r="D13" s="7"/>
      <c r="E13" s="7"/>
      <c r="F13" s="10"/>
      <c r="G13" s="56">
        <f>G14+G20+G32+G28</f>
        <v>40973</v>
      </c>
      <c r="H13" s="23">
        <f aca="true" t="shared" si="2" ref="H13:M13">H14+H20+H32+H28</f>
        <v>40027.299999999996</v>
      </c>
      <c r="I13" s="57">
        <f t="shared" si="2"/>
        <v>0</v>
      </c>
      <c r="J13" s="57">
        <f t="shared" si="2"/>
        <v>0</v>
      </c>
      <c r="K13" s="80">
        <f t="shared" si="2"/>
        <v>40724.700000000004</v>
      </c>
      <c r="L13" s="57">
        <f t="shared" si="2"/>
        <v>0</v>
      </c>
      <c r="M13" s="80">
        <f t="shared" si="2"/>
        <v>0</v>
      </c>
      <c r="N13" s="262">
        <f t="shared" si="1"/>
        <v>80752</v>
      </c>
      <c r="Q13" s="55"/>
      <c r="R13" s="236">
        <f>G13+G147+G426</f>
        <v>59958.799999999996</v>
      </c>
    </row>
    <row r="14" spans="1:17" ht="41.25" customHeight="1">
      <c r="A14" s="129" t="s">
        <v>44</v>
      </c>
      <c r="B14" s="241">
        <v>903</v>
      </c>
      <c r="C14" s="128" t="s">
        <v>9</v>
      </c>
      <c r="D14" s="130" t="s">
        <v>16</v>
      </c>
      <c r="E14" s="7"/>
      <c r="F14" s="10"/>
      <c r="G14" s="56">
        <f>G15+G18</f>
        <v>2202.8</v>
      </c>
      <c r="H14" s="21">
        <f aca="true" t="shared" si="3" ref="H14:M14">H15+H18</f>
        <v>2463</v>
      </c>
      <c r="I14" s="56">
        <f t="shared" si="3"/>
        <v>0</v>
      </c>
      <c r="J14" s="56">
        <f t="shared" si="3"/>
        <v>0</v>
      </c>
      <c r="K14" s="79">
        <f t="shared" si="3"/>
        <v>2202.8</v>
      </c>
      <c r="L14" s="56">
        <f t="shared" si="3"/>
        <v>0</v>
      </c>
      <c r="M14" s="79">
        <f t="shared" si="3"/>
        <v>0</v>
      </c>
      <c r="N14" s="262">
        <f t="shared" si="1"/>
        <v>4665.8</v>
      </c>
      <c r="Q14" s="55"/>
    </row>
    <row r="15" spans="1:17" ht="30">
      <c r="A15" s="131" t="s">
        <v>89</v>
      </c>
      <c r="B15" s="242">
        <v>903</v>
      </c>
      <c r="C15" s="133" t="s">
        <v>9</v>
      </c>
      <c r="D15" s="9" t="s">
        <v>16</v>
      </c>
      <c r="E15" s="134" t="s">
        <v>101</v>
      </c>
      <c r="F15" s="10"/>
      <c r="G15" s="56">
        <f>G16</f>
        <v>2202.8</v>
      </c>
      <c r="H15" s="24">
        <f aca="true" t="shared" si="4" ref="H15:M16">H16</f>
        <v>2463</v>
      </c>
      <c r="I15" s="58">
        <f t="shared" si="4"/>
        <v>0</v>
      </c>
      <c r="J15" s="58">
        <f t="shared" si="4"/>
        <v>0</v>
      </c>
      <c r="K15" s="81">
        <f t="shared" si="4"/>
        <v>2202.8</v>
      </c>
      <c r="L15" s="58">
        <f t="shared" si="4"/>
        <v>0</v>
      </c>
      <c r="M15" s="81">
        <f t="shared" si="4"/>
        <v>0</v>
      </c>
      <c r="N15" s="262">
        <f t="shared" si="1"/>
        <v>4665.8</v>
      </c>
      <c r="Q15" s="55"/>
    </row>
    <row r="16" spans="1:17" ht="15">
      <c r="A16" s="135" t="s">
        <v>37</v>
      </c>
      <c r="B16" s="242">
        <v>903</v>
      </c>
      <c r="C16" s="133" t="s">
        <v>9</v>
      </c>
      <c r="D16" s="9" t="s">
        <v>16</v>
      </c>
      <c r="E16" s="136" t="s">
        <v>86</v>
      </c>
      <c r="F16" s="132"/>
      <c r="G16" s="70">
        <f>G17</f>
        <v>2202.8</v>
      </c>
      <c r="H16" s="25">
        <f t="shared" si="4"/>
        <v>2463</v>
      </c>
      <c r="I16" s="61">
        <f t="shared" si="4"/>
        <v>0</v>
      </c>
      <c r="J16" s="61">
        <f t="shared" si="4"/>
        <v>0</v>
      </c>
      <c r="K16" s="86">
        <f t="shared" si="4"/>
        <v>2202.8</v>
      </c>
      <c r="L16" s="25">
        <f t="shared" si="4"/>
        <v>0</v>
      </c>
      <c r="M16" s="25">
        <f t="shared" si="4"/>
        <v>0</v>
      </c>
      <c r="N16" s="262">
        <f t="shared" si="1"/>
        <v>4665.8</v>
      </c>
      <c r="Q16" s="55"/>
    </row>
    <row r="17" spans="1:17" s="15" customFormat="1" ht="50.25" customHeight="1">
      <c r="A17" s="137" t="s">
        <v>85</v>
      </c>
      <c r="B17" s="242">
        <v>903</v>
      </c>
      <c r="C17" s="133" t="s">
        <v>9</v>
      </c>
      <c r="D17" s="9" t="s">
        <v>16</v>
      </c>
      <c r="E17" s="136" t="s">
        <v>86</v>
      </c>
      <c r="F17" s="136">
        <v>100</v>
      </c>
      <c r="G17" s="70">
        <v>2202.8</v>
      </c>
      <c r="H17" s="7">
        <v>2463</v>
      </c>
      <c r="I17" s="59"/>
      <c r="J17" s="59"/>
      <c r="K17" s="208">
        <v>2202.8</v>
      </c>
      <c r="L17" s="59"/>
      <c r="M17" s="83"/>
      <c r="N17" s="262">
        <f t="shared" si="1"/>
        <v>4665.8</v>
      </c>
      <c r="Q17" s="121"/>
    </row>
    <row r="18" spans="1:17" s="15" customFormat="1" ht="45" hidden="1">
      <c r="A18" s="138" t="s">
        <v>88</v>
      </c>
      <c r="B18" s="242">
        <v>903</v>
      </c>
      <c r="C18" s="134" t="s">
        <v>9</v>
      </c>
      <c r="D18" s="134" t="s">
        <v>16</v>
      </c>
      <c r="E18" s="134" t="s">
        <v>161</v>
      </c>
      <c r="F18" s="134"/>
      <c r="G18" s="139">
        <f>G19</f>
        <v>0</v>
      </c>
      <c r="H18" s="7"/>
      <c r="I18" s="59"/>
      <c r="J18" s="59"/>
      <c r="K18" s="83"/>
      <c r="L18" s="59"/>
      <c r="M18" s="83"/>
      <c r="N18" s="262">
        <f t="shared" si="1"/>
        <v>0</v>
      </c>
      <c r="Q18" s="121"/>
    </row>
    <row r="19" spans="1:17" s="15" customFormat="1" ht="51.75" customHeight="1" hidden="1">
      <c r="A19" s="137" t="s">
        <v>85</v>
      </c>
      <c r="B19" s="242">
        <v>903</v>
      </c>
      <c r="C19" s="134" t="s">
        <v>9</v>
      </c>
      <c r="D19" s="134" t="s">
        <v>16</v>
      </c>
      <c r="E19" s="134" t="s">
        <v>161</v>
      </c>
      <c r="F19" s="134" t="s">
        <v>87</v>
      </c>
      <c r="G19" s="139"/>
      <c r="H19" s="7"/>
      <c r="I19" s="59"/>
      <c r="J19" s="59"/>
      <c r="K19" s="83"/>
      <c r="L19" s="59"/>
      <c r="M19" s="83"/>
      <c r="N19" s="262">
        <f t="shared" si="1"/>
        <v>0</v>
      </c>
      <c r="Q19" s="121"/>
    </row>
    <row r="20" spans="1:17" s="15" customFormat="1" ht="57">
      <c r="A20" s="140" t="s">
        <v>43</v>
      </c>
      <c r="B20" s="241">
        <v>903</v>
      </c>
      <c r="C20" s="130" t="s">
        <v>9</v>
      </c>
      <c r="D20" s="130" t="s">
        <v>22</v>
      </c>
      <c r="E20" s="130"/>
      <c r="F20" s="130"/>
      <c r="G20" s="56">
        <f>G21+G26</f>
        <v>35461</v>
      </c>
      <c r="H20" s="21">
        <f aca="true" t="shared" si="5" ref="H20:M20">H21+H26</f>
        <v>34354.1</v>
      </c>
      <c r="I20" s="56">
        <f t="shared" si="5"/>
        <v>0</v>
      </c>
      <c r="J20" s="56">
        <f t="shared" si="5"/>
        <v>0</v>
      </c>
      <c r="K20" s="79">
        <f t="shared" si="5"/>
        <v>35461</v>
      </c>
      <c r="L20" s="56">
        <f t="shared" si="5"/>
        <v>0</v>
      </c>
      <c r="M20" s="79">
        <f t="shared" si="5"/>
        <v>0</v>
      </c>
      <c r="N20" s="262">
        <f t="shared" si="1"/>
        <v>69815.1</v>
      </c>
      <c r="Q20" s="121"/>
    </row>
    <row r="21" spans="1:17" s="15" customFormat="1" ht="31.5" customHeight="1">
      <c r="A21" s="131" t="s">
        <v>89</v>
      </c>
      <c r="B21" s="243">
        <v>903</v>
      </c>
      <c r="C21" s="9" t="s">
        <v>9</v>
      </c>
      <c r="D21" s="9" t="s">
        <v>22</v>
      </c>
      <c r="E21" s="134" t="s">
        <v>101</v>
      </c>
      <c r="F21" s="9"/>
      <c r="G21" s="72">
        <f>G22</f>
        <v>31231.699999999997</v>
      </c>
      <c r="H21" s="27">
        <f aca="true" t="shared" si="6" ref="H21:M21">H22</f>
        <v>32950.7</v>
      </c>
      <c r="I21" s="60">
        <f t="shared" si="6"/>
        <v>0</v>
      </c>
      <c r="J21" s="60">
        <f t="shared" si="6"/>
        <v>0</v>
      </c>
      <c r="K21" s="84">
        <f t="shared" si="6"/>
        <v>31231.699999999997</v>
      </c>
      <c r="L21" s="60">
        <f t="shared" si="6"/>
        <v>0</v>
      </c>
      <c r="M21" s="84">
        <f t="shared" si="6"/>
        <v>0</v>
      </c>
      <c r="N21" s="262">
        <f t="shared" si="1"/>
        <v>64182.399999999994</v>
      </c>
      <c r="Q21" s="121"/>
    </row>
    <row r="22" spans="1:17" s="15" customFormat="1" ht="15">
      <c r="A22" s="131" t="s">
        <v>13</v>
      </c>
      <c r="B22" s="242">
        <v>903</v>
      </c>
      <c r="C22" s="9" t="s">
        <v>9</v>
      </c>
      <c r="D22" s="9" t="s">
        <v>22</v>
      </c>
      <c r="E22" s="134" t="s">
        <v>102</v>
      </c>
      <c r="F22" s="130"/>
      <c r="G22" s="72">
        <f>G23+G24+G25</f>
        <v>31231.699999999997</v>
      </c>
      <c r="H22" s="27">
        <f aca="true" t="shared" si="7" ref="H22:M22">H23+H24+H25</f>
        <v>32950.7</v>
      </c>
      <c r="I22" s="60">
        <f t="shared" si="7"/>
        <v>0</v>
      </c>
      <c r="J22" s="60">
        <f t="shared" si="7"/>
        <v>0</v>
      </c>
      <c r="K22" s="84">
        <f t="shared" si="7"/>
        <v>31231.699999999997</v>
      </c>
      <c r="L22" s="60">
        <f t="shared" si="7"/>
        <v>0</v>
      </c>
      <c r="M22" s="84">
        <f t="shared" si="7"/>
        <v>0</v>
      </c>
      <c r="N22" s="262">
        <f t="shared" si="1"/>
        <v>64182.399999999994</v>
      </c>
      <c r="Q22" s="121"/>
    </row>
    <row r="23" spans="1:17" s="15" customFormat="1" ht="50.25" customHeight="1">
      <c r="A23" s="137" t="s">
        <v>85</v>
      </c>
      <c r="B23" s="242">
        <v>903</v>
      </c>
      <c r="C23" s="9" t="s">
        <v>9</v>
      </c>
      <c r="D23" s="9" t="s">
        <v>22</v>
      </c>
      <c r="E23" s="134" t="s">
        <v>102</v>
      </c>
      <c r="F23" s="9" t="s">
        <v>87</v>
      </c>
      <c r="G23" s="70">
        <v>22947.5</v>
      </c>
      <c r="H23" s="7">
        <v>25434.2</v>
      </c>
      <c r="I23" s="59"/>
      <c r="J23" s="59"/>
      <c r="K23" s="208">
        <v>22947.5</v>
      </c>
      <c r="L23" s="59"/>
      <c r="M23" s="83"/>
      <c r="N23" s="262">
        <f t="shared" si="1"/>
        <v>48381.7</v>
      </c>
      <c r="Q23" s="121"/>
    </row>
    <row r="24" spans="1:17" s="15" customFormat="1" ht="27.75" customHeight="1">
      <c r="A24" s="137" t="s">
        <v>91</v>
      </c>
      <c r="B24" s="242">
        <v>903</v>
      </c>
      <c r="C24" s="9" t="s">
        <v>9</v>
      </c>
      <c r="D24" s="9" t="s">
        <v>22</v>
      </c>
      <c r="E24" s="134" t="s">
        <v>102</v>
      </c>
      <c r="F24" s="9" t="s">
        <v>90</v>
      </c>
      <c r="G24" s="70">
        <v>8277.6</v>
      </c>
      <c r="H24" s="7">
        <v>7484</v>
      </c>
      <c r="I24" s="59"/>
      <c r="J24" s="59"/>
      <c r="K24" s="208">
        <v>8277.6</v>
      </c>
      <c r="L24" s="59"/>
      <c r="M24" s="83"/>
      <c r="N24" s="262">
        <f t="shared" si="1"/>
        <v>15761.6</v>
      </c>
      <c r="Q24" s="121"/>
    </row>
    <row r="25" spans="1:17" s="15" customFormat="1" ht="12.75" customHeight="1">
      <c r="A25" s="137" t="s">
        <v>100</v>
      </c>
      <c r="B25" s="242">
        <v>903</v>
      </c>
      <c r="C25" s="9" t="s">
        <v>9</v>
      </c>
      <c r="D25" s="9" t="s">
        <v>22</v>
      </c>
      <c r="E25" s="134" t="s">
        <v>102</v>
      </c>
      <c r="F25" s="9" t="s">
        <v>99</v>
      </c>
      <c r="G25" s="70">
        <v>6.6</v>
      </c>
      <c r="H25" s="7">
        <v>32.5</v>
      </c>
      <c r="I25" s="59"/>
      <c r="J25" s="59"/>
      <c r="K25" s="208">
        <v>6.6</v>
      </c>
      <c r="L25" s="59"/>
      <c r="M25" s="83"/>
      <c r="N25" s="262">
        <f t="shared" si="1"/>
        <v>39.1</v>
      </c>
      <c r="Q25" s="121"/>
    </row>
    <row r="26" spans="1:17" s="15" customFormat="1" ht="44.25" customHeight="1">
      <c r="A26" s="138" t="s">
        <v>222</v>
      </c>
      <c r="B26" s="241">
        <v>903</v>
      </c>
      <c r="C26" s="152" t="s">
        <v>9</v>
      </c>
      <c r="D26" s="130" t="s">
        <v>22</v>
      </c>
      <c r="E26" s="152" t="s">
        <v>161</v>
      </c>
      <c r="F26" s="152"/>
      <c r="G26" s="226">
        <f>G27</f>
        <v>4229.3</v>
      </c>
      <c r="H26" s="26">
        <f aca="true" t="shared" si="8" ref="H26:M26">H27</f>
        <v>1403.4</v>
      </c>
      <c r="I26" s="26">
        <f t="shared" si="8"/>
        <v>0</v>
      </c>
      <c r="J26" s="26">
        <f t="shared" si="8"/>
        <v>0</v>
      </c>
      <c r="K26" s="85">
        <f t="shared" si="8"/>
        <v>4229.3</v>
      </c>
      <c r="L26" s="26">
        <f t="shared" si="8"/>
        <v>0</v>
      </c>
      <c r="M26" s="85">
        <f t="shared" si="8"/>
        <v>0</v>
      </c>
      <c r="N26" s="262">
        <f t="shared" si="1"/>
        <v>5632.700000000001</v>
      </c>
      <c r="Q26" s="121"/>
    </row>
    <row r="27" spans="1:17" s="15" customFormat="1" ht="51.75" customHeight="1">
      <c r="A27" s="137" t="s">
        <v>85</v>
      </c>
      <c r="B27" s="242">
        <v>903</v>
      </c>
      <c r="C27" s="134" t="s">
        <v>9</v>
      </c>
      <c r="D27" s="9" t="s">
        <v>22</v>
      </c>
      <c r="E27" s="134" t="s">
        <v>161</v>
      </c>
      <c r="F27" s="134" t="s">
        <v>87</v>
      </c>
      <c r="G27" s="70">
        <v>4229.3</v>
      </c>
      <c r="H27" s="7">
        <v>1403.4</v>
      </c>
      <c r="I27" s="59"/>
      <c r="J27" s="59"/>
      <c r="K27" s="208">
        <v>4229.3</v>
      </c>
      <c r="L27" s="59"/>
      <c r="M27" s="83"/>
      <c r="N27" s="262">
        <f t="shared" si="1"/>
        <v>5632.700000000001</v>
      </c>
      <c r="Q27" s="121"/>
    </row>
    <row r="28" spans="1:17" s="15" customFormat="1" ht="14.25">
      <c r="A28" s="140" t="s">
        <v>62</v>
      </c>
      <c r="B28" s="244">
        <v>903</v>
      </c>
      <c r="C28" s="130" t="s">
        <v>9</v>
      </c>
      <c r="D28" s="130" t="s">
        <v>24</v>
      </c>
      <c r="E28" s="130"/>
      <c r="F28" s="9"/>
      <c r="G28" s="56">
        <f>G30+G31</f>
        <v>4.5</v>
      </c>
      <c r="H28" s="7"/>
      <c r="I28" s="59"/>
      <c r="J28" s="59"/>
      <c r="K28" s="206">
        <f>K29</f>
        <v>4.5</v>
      </c>
      <c r="L28" s="59"/>
      <c r="M28" s="83"/>
      <c r="N28" s="262">
        <f t="shared" si="1"/>
        <v>4.5</v>
      </c>
      <c r="Q28" s="121"/>
    </row>
    <row r="29" spans="1:17" s="15" customFormat="1" ht="45">
      <c r="A29" s="131" t="s">
        <v>187</v>
      </c>
      <c r="B29" s="242">
        <v>903</v>
      </c>
      <c r="C29" s="9" t="s">
        <v>9</v>
      </c>
      <c r="D29" s="9" t="s">
        <v>24</v>
      </c>
      <c r="E29" s="9" t="s">
        <v>188</v>
      </c>
      <c r="F29" s="9"/>
      <c r="G29" s="56">
        <f>G30+G31</f>
        <v>4.5</v>
      </c>
      <c r="H29" s="7"/>
      <c r="I29" s="59"/>
      <c r="J29" s="59"/>
      <c r="K29" s="83">
        <f>K30+K31</f>
        <v>4.5</v>
      </c>
      <c r="L29" s="59"/>
      <c r="M29" s="83"/>
      <c r="N29" s="262">
        <f t="shared" si="1"/>
        <v>4.5</v>
      </c>
      <c r="Q29" s="121"/>
    </row>
    <row r="30" spans="1:17" s="15" customFormat="1" ht="44.25" customHeight="1">
      <c r="A30" s="131" t="s">
        <v>92</v>
      </c>
      <c r="B30" s="242">
        <v>903</v>
      </c>
      <c r="C30" s="9" t="s">
        <v>9</v>
      </c>
      <c r="D30" s="9" t="s">
        <v>24</v>
      </c>
      <c r="E30" s="9" t="s">
        <v>217</v>
      </c>
      <c r="F30" s="9"/>
      <c r="G30" s="70">
        <v>0</v>
      </c>
      <c r="H30" s="7"/>
      <c r="I30" s="59"/>
      <c r="J30" s="59"/>
      <c r="K30" s="83"/>
      <c r="L30" s="59"/>
      <c r="M30" s="83"/>
      <c r="N30" s="262">
        <f t="shared" si="1"/>
        <v>0</v>
      </c>
      <c r="Q30" s="121"/>
    </row>
    <row r="31" spans="1:17" s="15" customFormat="1" ht="25.5">
      <c r="A31" s="137" t="s">
        <v>91</v>
      </c>
      <c r="B31" s="242">
        <v>903</v>
      </c>
      <c r="C31" s="9" t="s">
        <v>9</v>
      </c>
      <c r="D31" s="9" t="s">
        <v>24</v>
      </c>
      <c r="E31" s="9" t="s">
        <v>217</v>
      </c>
      <c r="F31" s="9" t="s">
        <v>90</v>
      </c>
      <c r="G31" s="70">
        <v>4.5</v>
      </c>
      <c r="H31" s="7"/>
      <c r="I31" s="59"/>
      <c r="J31" s="59"/>
      <c r="K31" s="208">
        <v>4.5</v>
      </c>
      <c r="L31" s="59"/>
      <c r="M31" s="83"/>
      <c r="N31" s="262">
        <f t="shared" si="1"/>
        <v>4.5</v>
      </c>
      <c r="Q31" s="121"/>
    </row>
    <row r="32" spans="1:17" s="15" customFormat="1" ht="14.25">
      <c r="A32" s="140" t="s">
        <v>39</v>
      </c>
      <c r="B32" s="241">
        <v>903</v>
      </c>
      <c r="C32" s="130" t="s">
        <v>9</v>
      </c>
      <c r="D32" s="130" t="s">
        <v>58</v>
      </c>
      <c r="E32" s="130"/>
      <c r="F32" s="130"/>
      <c r="G32" s="56">
        <f>G33+G38+G43+G47+G56+G60</f>
        <v>3304.7000000000003</v>
      </c>
      <c r="H32" s="24">
        <f aca="true" t="shared" si="9" ref="H32:M32">H38+H43+H47+H56+H60+H33</f>
        <v>3210.2000000000003</v>
      </c>
      <c r="I32" s="58">
        <f t="shared" si="9"/>
        <v>0</v>
      </c>
      <c r="J32" s="58">
        <f t="shared" si="9"/>
        <v>0</v>
      </c>
      <c r="K32" s="216">
        <f t="shared" si="9"/>
        <v>3056.4000000000005</v>
      </c>
      <c r="L32" s="58">
        <f t="shared" si="9"/>
        <v>0</v>
      </c>
      <c r="M32" s="81">
        <f t="shared" si="9"/>
        <v>0</v>
      </c>
      <c r="N32" s="262">
        <f t="shared" si="1"/>
        <v>6266.6</v>
      </c>
      <c r="Q32" s="121"/>
    </row>
    <row r="33" spans="1:17" s="15" customFormat="1" ht="30">
      <c r="A33" s="131" t="s">
        <v>89</v>
      </c>
      <c r="B33" s="243">
        <v>903</v>
      </c>
      <c r="C33" s="9" t="s">
        <v>9</v>
      </c>
      <c r="D33" s="9" t="s">
        <v>58</v>
      </c>
      <c r="E33" s="134" t="s">
        <v>101</v>
      </c>
      <c r="F33" s="9"/>
      <c r="G33" s="70">
        <f aca="true" t="shared" si="10" ref="G33:M33">G34</f>
        <v>336</v>
      </c>
      <c r="H33" s="25">
        <f t="shared" si="10"/>
        <v>143.6</v>
      </c>
      <c r="I33" s="61">
        <f t="shared" si="10"/>
        <v>0</v>
      </c>
      <c r="J33" s="61">
        <f t="shared" si="10"/>
        <v>0</v>
      </c>
      <c r="K33" s="86">
        <f t="shared" si="10"/>
        <v>336</v>
      </c>
      <c r="L33" s="61">
        <f t="shared" si="10"/>
        <v>0</v>
      </c>
      <c r="M33" s="86">
        <f t="shared" si="10"/>
        <v>0</v>
      </c>
      <c r="N33" s="262">
        <f t="shared" si="1"/>
        <v>479.6</v>
      </c>
      <c r="Q33" s="121"/>
    </row>
    <row r="34" spans="1:17" s="15" customFormat="1" ht="15">
      <c r="A34" s="131" t="s">
        <v>13</v>
      </c>
      <c r="B34" s="242">
        <v>903</v>
      </c>
      <c r="C34" s="9" t="s">
        <v>9</v>
      </c>
      <c r="D34" s="9" t="s">
        <v>58</v>
      </c>
      <c r="E34" s="134" t="s">
        <v>102</v>
      </c>
      <c r="F34" s="130"/>
      <c r="G34" s="70">
        <f>G36+G35+G37</f>
        <v>336</v>
      </c>
      <c r="H34" s="25">
        <f aca="true" t="shared" si="11" ref="H34:M34">H36+H35+H37</f>
        <v>143.6</v>
      </c>
      <c r="I34" s="61">
        <f t="shared" si="11"/>
        <v>0</v>
      </c>
      <c r="J34" s="61">
        <f t="shared" si="11"/>
        <v>0</v>
      </c>
      <c r="K34" s="86">
        <f t="shared" si="11"/>
        <v>336</v>
      </c>
      <c r="L34" s="61">
        <f t="shared" si="11"/>
        <v>0</v>
      </c>
      <c r="M34" s="86">
        <f t="shared" si="11"/>
        <v>0</v>
      </c>
      <c r="N34" s="262">
        <f t="shared" si="1"/>
        <v>479.6</v>
      </c>
      <c r="Q34" s="121"/>
    </row>
    <row r="35" spans="1:17" s="15" customFormat="1" ht="51">
      <c r="A35" s="137" t="s">
        <v>85</v>
      </c>
      <c r="B35" s="242">
        <v>903</v>
      </c>
      <c r="C35" s="9" t="s">
        <v>9</v>
      </c>
      <c r="D35" s="9" t="s">
        <v>58</v>
      </c>
      <c r="E35" s="134" t="s">
        <v>102</v>
      </c>
      <c r="F35" s="9" t="s">
        <v>87</v>
      </c>
      <c r="G35" s="70">
        <v>89.1</v>
      </c>
      <c r="H35" s="7">
        <v>39.1</v>
      </c>
      <c r="I35" s="59"/>
      <c r="J35" s="59"/>
      <c r="K35" s="208">
        <v>89.1</v>
      </c>
      <c r="L35" s="59"/>
      <c r="M35" s="83"/>
      <c r="N35" s="262">
        <f t="shared" si="1"/>
        <v>128.2</v>
      </c>
      <c r="Q35" s="121"/>
    </row>
    <row r="36" spans="1:17" s="15" customFormat="1" ht="25.5">
      <c r="A36" s="137" t="s">
        <v>91</v>
      </c>
      <c r="B36" s="242">
        <v>903</v>
      </c>
      <c r="C36" s="9" t="s">
        <v>9</v>
      </c>
      <c r="D36" s="9" t="s">
        <v>58</v>
      </c>
      <c r="E36" s="134" t="s">
        <v>102</v>
      </c>
      <c r="F36" s="9" t="s">
        <v>90</v>
      </c>
      <c r="G36" s="70">
        <v>67.1</v>
      </c>
      <c r="H36" s="7"/>
      <c r="I36" s="59"/>
      <c r="J36" s="59"/>
      <c r="K36" s="208">
        <v>67.1</v>
      </c>
      <c r="L36" s="59"/>
      <c r="M36" s="83"/>
      <c r="N36" s="262">
        <f t="shared" si="1"/>
        <v>67.1</v>
      </c>
      <c r="Q36" s="121"/>
    </row>
    <row r="37" spans="1:17" s="15" customFormat="1" ht="12.75">
      <c r="A37" s="137" t="s">
        <v>100</v>
      </c>
      <c r="B37" s="242">
        <v>904</v>
      </c>
      <c r="C37" s="9" t="s">
        <v>9</v>
      </c>
      <c r="D37" s="9" t="s">
        <v>58</v>
      </c>
      <c r="E37" s="134" t="s">
        <v>102</v>
      </c>
      <c r="F37" s="9" t="s">
        <v>99</v>
      </c>
      <c r="G37" s="70">
        <v>179.8</v>
      </c>
      <c r="H37" s="54">
        <v>104.5</v>
      </c>
      <c r="I37" s="62"/>
      <c r="J37" s="62"/>
      <c r="K37" s="215">
        <v>179.8</v>
      </c>
      <c r="L37" s="62"/>
      <c r="M37" s="87"/>
      <c r="N37" s="262">
        <f t="shared" si="1"/>
        <v>284.3</v>
      </c>
      <c r="O37" s="120"/>
      <c r="Q37" s="121"/>
    </row>
    <row r="38" spans="1:17" s="15" customFormat="1" ht="15">
      <c r="A38" s="141" t="s">
        <v>120</v>
      </c>
      <c r="B38" s="243">
        <v>903</v>
      </c>
      <c r="C38" s="142" t="s">
        <v>9</v>
      </c>
      <c r="D38" s="142" t="s">
        <v>58</v>
      </c>
      <c r="E38" s="143" t="s">
        <v>118</v>
      </c>
      <c r="F38" s="142"/>
      <c r="G38" s="72">
        <f>G39+G41</f>
        <v>75</v>
      </c>
      <c r="H38" s="27">
        <f aca="true" t="shared" si="12" ref="H38:M38">H39+H41</f>
        <v>75</v>
      </c>
      <c r="I38" s="60">
        <f t="shared" si="12"/>
        <v>0</v>
      </c>
      <c r="J38" s="60">
        <f t="shared" si="12"/>
        <v>0</v>
      </c>
      <c r="K38" s="84">
        <f t="shared" si="12"/>
        <v>75</v>
      </c>
      <c r="L38" s="60">
        <f t="shared" si="12"/>
        <v>0</v>
      </c>
      <c r="M38" s="84">
        <f t="shared" si="12"/>
        <v>0</v>
      </c>
      <c r="N38" s="262">
        <f t="shared" si="1"/>
        <v>150</v>
      </c>
      <c r="Q38" s="121"/>
    </row>
    <row r="39" spans="1:17" s="15" customFormat="1" ht="27.75" customHeight="1">
      <c r="A39" s="131" t="s">
        <v>94</v>
      </c>
      <c r="B39" s="243">
        <v>903</v>
      </c>
      <c r="C39" s="9" t="s">
        <v>9</v>
      </c>
      <c r="D39" s="9" t="s">
        <v>58</v>
      </c>
      <c r="E39" s="9" t="s">
        <v>95</v>
      </c>
      <c r="F39" s="9"/>
      <c r="G39" s="72">
        <f>G40</f>
        <v>50</v>
      </c>
      <c r="H39" s="27">
        <f aca="true" t="shared" si="13" ref="H39:M39">H40</f>
        <v>50</v>
      </c>
      <c r="I39" s="60">
        <f t="shared" si="13"/>
        <v>0</v>
      </c>
      <c r="J39" s="60">
        <f t="shared" si="13"/>
        <v>0</v>
      </c>
      <c r="K39" s="84">
        <f t="shared" si="13"/>
        <v>50</v>
      </c>
      <c r="L39" s="60">
        <f t="shared" si="13"/>
        <v>0</v>
      </c>
      <c r="M39" s="84">
        <f t="shared" si="13"/>
        <v>0</v>
      </c>
      <c r="N39" s="262">
        <f t="shared" si="1"/>
        <v>100</v>
      </c>
      <c r="Q39" s="121"/>
    </row>
    <row r="40" spans="1:17" s="15" customFormat="1" ht="25.5">
      <c r="A40" s="137" t="s">
        <v>91</v>
      </c>
      <c r="B40" s="243">
        <v>903</v>
      </c>
      <c r="C40" s="9" t="s">
        <v>9</v>
      </c>
      <c r="D40" s="9" t="s">
        <v>58</v>
      </c>
      <c r="E40" s="9" t="s">
        <v>95</v>
      </c>
      <c r="F40" s="9" t="s">
        <v>90</v>
      </c>
      <c r="G40" s="70">
        <v>50</v>
      </c>
      <c r="H40" s="7">
        <v>50</v>
      </c>
      <c r="I40" s="59"/>
      <c r="J40" s="59"/>
      <c r="K40" s="210">
        <v>50</v>
      </c>
      <c r="L40" s="59"/>
      <c r="M40" s="83"/>
      <c r="N40" s="262">
        <f t="shared" si="1"/>
        <v>100</v>
      </c>
      <c r="Q40" s="121"/>
    </row>
    <row r="41" spans="1:17" s="15" customFormat="1" ht="60">
      <c r="A41" s="138" t="s">
        <v>221</v>
      </c>
      <c r="B41" s="243">
        <v>903</v>
      </c>
      <c r="C41" s="9" t="s">
        <v>9</v>
      </c>
      <c r="D41" s="9" t="s">
        <v>58</v>
      </c>
      <c r="E41" s="9" t="s">
        <v>220</v>
      </c>
      <c r="F41" s="9"/>
      <c r="G41" s="119">
        <f>G42</f>
        <v>25</v>
      </c>
      <c r="H41" s="28">
        <f aca="true" t="shared" si="14" ref="H41:M41">H42</f>
        <v>25</v>
      </c>
      <c r="I41" s="28">
        <f t="shared" si="14"/>
        <v>0</v>
      </c>
      <c r="J41" s="28">
        <f t="shared" si="14"/>
        <v>0</v>
      </c>
      <c r="K41" s="88">
        <f t="shared" si="14"/>
        <v>25</v>
      </c>
      <c r="L41" s="28">
        <f t="shared" si="14"/>
        <v>0</v>
      </c>
      <c r="M41" s="88">
        <f t="shared" si="14"/>
        <v>0</v>
      </c>
      <c r="N41" s="262">
        <f t="shared" si="1"/>
        <v>50</v>
      </c>
      <c r="Q41" s="121"/>
    </row>
    <row r="42" spans="1:17" s="15" customFormat="1" ht="25.5">
      <c r="A42" s="144" t="s">
        <v>91</v>
      </c>
      <c r="B42" s="243">
        <v>903</v>
      </c>
      <c r="C42" s="9" t="s">
        <v>9</v>
      </c>
      <c r="D42" s="9" t="s">
        <v>58</v>
      </c>
      <c r="E42" s="9" t="s">
        <v>220</v>
      </c>
      <c r="F42" s="9" t="s">
        <v>90</v>
      </c>
      <c r="G42" s="119">
        <v>25</v>
      </c>
      <c r="H42" s="7">
        <v>25</v>
      </c>
      <c r="I42" s="59"/>
      <c r="J42" s="59"/>
      <c r="K42" s="210">
        <v>25</v>
      </c>
      <c r="L42" s="59"/>
      <c r="M42" s="83"/>
      <c r="N42" s="262">
        <f t="shared" si="1"/>
        <v>50</v>
      </c>
      <c r="Q42" s="121"/>
    </row>
    <row r="43" spans="1:17" s="15" customFormat="1" ht="30">
      <c r="A43" s="135" t="s">
        <v>189</v>
      </c>
      <c r="B43" s="243">
        <v>903</v>
      </c>
      <c r="C43" s="9" t="s">
        <v>9</v>
      </c>
      <c r="D43" s="9" t="s">
        <v>58</v>
      </c>
      <c r="E43" s="9" t="s">
        <v>190</v>
      </c>
      <c r="F43" s="9"/>
      <c r="G43" s="72">
        <f>G44</f>
        <v>1239</v>
      </c>
      <c r="H43" s="27">
        <f aca="true" t="shared" si="15" ref="H43:M43">H44</f>
        <v>1239</v>
      </c>
      <c r="I43" s="60">
        <f t="shared" si="15"/>
        <v>0</v>
      </c>
      <c r="J43" s="60">
        <f t="shared" si="15"/>
        <v>0</v>
      </c>
      <c r="K43" s="84">
        <f t="shared" si="15"/>
        <v>1238.9</v>
      </c>
      <c r="L43" s="60">
        <f t="shared" si="15"/>
        <v>0</v>
      </c>
      <c r="M43" s="84">
        <f t="shared" si="15"/>
        <v>0</v>
      </c>
      <c r="N43" s="262">
        <f t="shared" si="1"/>
        <v>2477.9</v>
      </c>
      <c r="Q43" s="121"/>
    </row>
    <row r="44" spans="1:17" s="15" customFormat="1" ht="59.25" customHeight="1">
      <c r="A44" s="131" t="s">
        <v>63</v>
      </c>
      <c r="B44" s="243">
        <v>903</v>
      </c>
      <c r="C44" s="9" t="s">
        <v>9</v>
      </c>
      <c r="D44" s="9" t="s">
        <v>58</v>
      </c>
      <c r="E44" s="9" t="s">
        <v>216</v>
      </c>
      <c r="F44" s="9"/>
      <c r="G44" s="72">
        <f>G45+G46</f>
        <v>1239</v>
      </c>
      <c r="H44" s="27">
        <f aca="true" t="shared" si="16" ref="H44:M44">H45+H46</f>
        <v>1239</v>
      </c>
      <c r="I44" s="60">
        <f t="shared" si="16"/>
        <v>0</v>
      </c>
      <c r="J44" s="60">
        <f t="shared" si="16"/>
        <v>0</v>
      </c>
      <c r="K44" s="84">
        <f t="shared" si="16"/>
        <v>1238.9</v>
      </c>
      <c r="L44" s="60">
        <f t="shared" si="16"/>
        <v>0</v>
      </c>
      <c r="M44" s="84">
        <f t="shared" si="16"/>
        <v>0</v>
      </c>
      <c r="N44" s="262">
        <f t="shared" si="1"/>
        <v>2477.9</v>
      </c>
      <c r="Q44" s="121"/>
    </row>
    <row r="45" spans="1:17" s="15" customFormat="1" ht="52.5" customHeight="1">
      <c r="A45" s="137" t="s">
        <v>85</v>
      </c>
      <c r="B45" s="243">
        <v>903</v>
      </c>
      <c r="C45" s="9" t="s">
        <v>9</v>
      </c>
      <c r="D45" s="9" t="s">
        <v>58</v>
      </c>
      <c r="E45" s="9" t="s">
        <v>216</v>
      </c>
      <c r="F45" s="9" t="s">
        <v>87</v>
      </c>
      <c r="G45" s="72">
        <v>966.4</v>
      </c>
      <c r="H45" s="7">
        <v>994.3</v>
      </c>
      <c r="I45" s="59"/>
      <c r="J45" s="59"/>
      <c r="K45" s="208">
        <v>966.4</v>
      </c>
      <c r="L45" s="59"/>
      <c r="M45" s="83"/>
      <c r="N45" s="262">
        <f t="shared" si="1"/>
        <v>1960.6999999999998</v>
      </c>
      <c r="Q45" s="121"/>
    </row>
    <row r="46" spans="1:17" s="15" customFormat="1" ht="25.5">
      <c r="A46" s="137" t="s">
        <v>91</v>
      </c>
      <c r="B46" s="243">
        <v>903</v>
      </c>
      <c r="C46" s="9" t="s">
        <v>9</v>
      </c>
      <c r="D46" s="9" t="s">
        <v>58</v>
      </c>
      <c r="E46" s="9" t="s">
        <v>216</v>
      </c>
      <c r="F46" s="9" t="s">
        <v>90</v>
      </c>
      <c r="G46" s="72">
        <v>272.6</v>
      </c>
      <c r="H46" s="7">
        <v>244.7</v>
      </c>
      <c r="I46" s="59"/>
      <c r="J46" s="59"/>
      <c r="K46" s="208">
        <v>272.5</v>
      </c>
      <c r="L46" s="59"/>
      <c r="M46" s="83"/>
      <c r="N46" s="262">
        <f t="shared" si="1"/>
        <v>517.2</v>
      </c>
      <c r="Q46" s="121"/>
    </row>
    <row r="47" spans="1:17" s="15" customFormat="1" ht="15">
      <c r="A47" s="135" t="s">
        <v>192</v>
      </c>
      <c r="B47" s="245" t="s">
        <v>56</v>
      </c>
      <c r="C47" s="9" t="s">
        <v>9</v>
      </c>
      <c r="D47" s="9" t="s">
        <v>58</v>
      </c>
      <c r="E47" s="9" t="s">
        <v>191</v>
      </c>
      <c r="F47" s="9"/>
      <c r="G47" s="72">
        <f>G53+G51+G48</f>
        <v>539.4</v>
      </c>
      <c r="H47" s="27">
        <f aca="true" t="shared" si="17" ref="H47:M47">H53</f>
        <v>637.3000000000001</v>
      </c>
      <c r="I47" s="60">
        <f t="shared" si="17"/>
        <v>0</v>
      </c>
      <c r="J47" s="60">
        <f t="shared" si="17"/>
        <v>0</v>
      </c>
      <c r="K47" s="84">
        <f t="shared" si="17"/>
        <v>291.2</v>
      </c>
      <c r="L47" s="60">
        <f t="shared" si="17"/>
        <v>0</v>
      </c>
      <c r="M47" s="84">
        <f t="shared" si="17"/>
        <v>0</v>
      </c>
      <c r="N47" s="262">
        <f t="shared" si="1"/>
        <v>928.5</v>
      </c>
      <c r="Q47" s="121"/>
    </row>
    <row r="48" spans="1:17" s="15" customFormat="1" ht="37.5" customHeight="1">
      <c r="A48" s="201" t="s">
        <v>286</v>
      </c>
      <c r="B48" s="246" t="s">
        <v>56</v>
      </c>
      <c r="C48" s="159" t="s">
        <v>9</v>
      </c>
      <c r="D48" s="159" t="s">
        <v>58</v>
      </c>
      <c r="E48" s="174" t="s">
        <v>287</v>
      </c>
      <c r="F48" s="159"/>
      <c r="G48" s="119">
        <f>G49+G50</f>
        <v>247.39999999999998</v>
      </c>
      <c r="H48" s="28"/>
      <c r="I48" s="28"/>
      <c r="J48" s="28"/>
      <c r="K48" s="88">
        <f>K49+K50</f>
        <v>247.39999999999998</v>
      </c>
      <c r="L48" s="28"/>
      <c r="M48" s="88"/>
      <c r="N48" s="262">
        <f>SUM(H48:M48)</f>
        <v>247.39999999999998</v>
      </c>
      <c r="Q48" s="121"/>
    </row>
    <row r="49" spans="1:17" s="15" customFormat="1" ht="56.25" customHeight="1">
      <c r="A49" s="137" t="s">
        <v>85</v>
      </c>
      <c r="B49" s="246" t="s">
        <v>56</v>
      </c>
      <c r="C49" s="159" t="s">
        <v>9</v>
      </c>
      <c r="D49" s="159" t="s">
        <v>58</v>
      </c>
      <c r="E49" s="174" t="s">
        <v>287</v>
      </c>
      <c r="F49" s="159" t="s">
        <v>87</v>
      </c>
      <c r="G49" s="119">
        <v>213.6</v>
      </c>
      <c r="H49" s="28"/>
      <c r="I49" s="28"/>
      <c r="J49" s="28"/>
      <c r="K49" s="209">
        <v>213.6</v>
      </c>
      <c r="L49" s="28"/>
      <c r="M49" s="88"/>
      <c r="N49" s="262">
        <f>SUM(H49:M49)</f>
        <v>213.6</v>
      </c>
      <c r="Q49" s="121"/>
    </row>
    <row r="50" spans="1:17" s="15" customFormat="1" ht="25.5" customHeight="1">
      <c r="A50" s="137" t="s">
        <v>91</v>
      </c>
      <c r="B50" s="246" t="s">
        <v>56</v>
      </c>
      <c r="C50" s="159" t="s">
        <v>9</v>
      </c>
      <c r="D50" s="159" t="s">
        <v>58</v>
      </c>
      <c r="E50" s="174" t="s">
        <v>287</v>
      </c>
      <c r="F50" s="159" t="s">
        <v>90</v>
      </c>
      <c r="G50" s="119">
        <v>33.8</v>
      </c>
      <c r="H50" s="28"/>
      <c r="I50" s="28"/>
      <c r="J50" s="28"/>
      <c r="K50" s="209">
        <v>33.8</v>
      </c>
      <c r="L50" s="28"/>
      <c r="M50" s="88"/>
      <c r="N50" s="262">
        <f>SUM(H50:M50)</f>
        <v>33.8</v>
      </c>
      <c r="Q50" s="121"/>
    </row>
    <row r="51" spans="1:17" s="15" customFormat="1" ht="76.5">
      <c r="A51" s="204" t="s">
        <v>284</v>
      </c>
      <c r="B51" s="246" t="s">
        <v>56</v>
      </c>
      <c r="C51" s="159" t="s">
        <v>9</v>
      </c>
      <c r="D51" s="159" t="s">
        <v>58</v>
      </c>
      <c r="E51" s="174" t="s">
        <v>285</v>
      </c>
      <c r="F51" s="159"/>
      <c r="G51" s="119">
        <f>G52</f>
        <v>0.7</v>
      </c>
      <c r="H51" s="28"/>
      <c r="I51" s="28"/>
      <c r="J51" s="28"/>
      <c r="K51" s="88">
        <f>K52</f>
        <v>0.7</v>
      </c>
      <c r="L51" s="28"/>
      <c r="M51" s="88"/>
      <c r="N51" s="262">
        <f>SUM(H51:M51)</f>
        <v>0.7</v>
      </c>
      <c r="Q51" s="121"/>
    </row>
    <row r="52" spans="1:17" s="15" customFormat="1" ht="25.5">
      <c r="A52" s="137" t="s">
        <v>91</v>
      </c>
      <c r="B52" s="246" t="s">
        <v>56</v>
      </c>
      <c r="C52" s="159" t="s">
        <v>9</v>
      </c>
      <c r="D52" s="159" t="s">
        <v>58</v>
      </c>
      <c r="E52" s="174" t="s">
        <v>285</v>
      </c>
      <c r="F52" s="159" t="s">
        <v>90</v>
      </c>
      <c r="G52" s="119">
        <v>0.7</v>
      </c>
      <c r="H52" s="28"/>
      <c r="I52" s="28"/>
      <c r="J52" s="28"/>
      <c r="K52" s="209">
        <v>0.7</v>
      </c>
      <c r="L52" s="28"/>
      <c r="M52" s="88"/>
      <c r="N52" s="262">
        <f>SUM(H52:M52)</f>
        <v>0.7</v>
      </c>
      <c r="Q52" s="121"/>
    </row>
    <row r="53" spans="1:17" s="15" customFormat="1" ht="46.5" customHeight="1">
      <c r="A53" s="131" t="s">
        <v>64</v>
      </c>
      <c r="B53" s="245" t="s">
        <v>56</v>
      </c>
      <c r="C53" s="9" t="s">
        <v>9</v>
      </c>
      <c r="D53" s="9" t="s">
        <v>58</v>
      </c>
      <c r="E53" s="9" t="s">
        <v>98</v>
      </c>
      <c r="F53" s="9"/>
      <c r="G53" s="72">
        <f>G54+G55</f>
        <v>291.3</v>
      </c>
      <c r="H53" s="27">
        <f aca="true" t="shared" si="18" ref="H53:M53">H54+H55</f>
        <v>637.3000000000001</v>
      </c>
      <c r="I53" s="60">
        <f t="shared" si="18"/>
        <v>0</v>
      </c>
      <c r="J53" s="60">
        <f t="shared" si="18"/>
        <v>0</v>
      </c>
      <c r="K53" s="84">
        <f t="shared" si="18"/>
        <v>291.2</v>
      </c>
      <c r="L53" s="60">
        <f t="shared" si="18"/>
        <v>0</v>
      </c>
      <c r="M53" s="84">
        <f t="shared" si="18"/>
        <v>0</v>
      </c>
      <c r="N53" s="262">
        <f t="shared" si="1"/>
        <v>928.5</v>
      </c>
      <c r="Q53" s="121"/>
    </row>
    <row r="54" spans="1:17" s="15" customFormat="1" ht="49.5" customHeight="1">
      <c r="A54" s="137" t="s">
        <v>85</v>
      </c>
      <c r="B54" s="245" t="s">
        <v>56</v>
      </c>
      <c r="C54" s="9" t="s">
        <v>9</v>
      </c>
      <c r="D54" s="9" t="s">
        <v>58</v>
      </c>
      <c r="E54" s="9" t="s">
        <v>98</v>
      </c>
      <c r="F54" s="9" t="s">
        <v>87</v>
      </c>
      <c r="G54" s="72">
        <v>254.8</v>
      </c>
      <c r="H54" s="7">
        <v>554.2</v>
      </c>
      <c r="I54" s="59"/>
      <c r="J54" s="59"/>
      <c r="K54" s="208">
        <v>254.8</v>
      </c>
      <c r="L54" s="59"/>
      <c r="M54" s="83"/>
      <c r="N54" s="262">
        <f t="shared" si="1"/>
        <v>809</v>
      </c>
      <c r="Q54" s="121"/>
    </row>
    <row r="55" spans="1:17" s="15" customFormat="1" ht="25.5">
      <c r="A55" s="137" t="s">
        <v>91</v>
      </c>
      <c r="B55" s="245" t="s">
        <v>56</v>
      </c>
      <c r="C55" s="9" t="s">
        <v>9</v>
      </c>
      <c r="D55" s="9" t="s">
        <v>58</v>
      </c>
      <c r="E55" s="9" t="s">
        <v>98</v>
      </c>
      <c r="F55" s="9" t="s">
        <v>90</v>
      </c>
      <c r="G55" s="72">
        <v>36.5</v>
      </c>
      <c r="H55" s="7">
        <v>83.1</v>
      </c>
      <c r="I55" s="59"/>
      <c r="J55" s="59"/>
      <c r="K55" s="208">
        <v>36.4</v>
      </c>
      <c r="L55" s="59"/>
      <c r="M55" s="83"/>
      <c r="N55" s="262">
        <f t="shared" si="1"/>
        <v>119.5</v>
      </c>
      <c r="Q55" s="121"/>
    </row>
    <row r="56" spans="1:17" s="15" customFormat="1" ht="45">
      <c r="A56" s="135" t="s">
        <v>193</v>
      </c>
      <c r="B56" s="243">
        <v>903</v>
      </c>
      <c r="C56" s="9" t="s">
        <v>9</v>
      </c>
      <c r="D56" s="9" t="s">
        <v>58</v>
      </c>
      <c r="E56" s="9" t="s">
        <v>188</v>
      </c>
      <c r="F56" s="9"/>
      <c r="G56" s="72">
        <f>G57</f>
        <v>478</v>
      </c>
      <c r="H56" s="27">
        <f aca="true" t="shared" si="19" ref="H56:M56">H57</f>
        <v>478</v>
      </c>
      <c r="I56" s="60">
        <f t="shared" si="19"/>
        <v>0</v>
      </c>
      <c r="J56" s="60">
        <f t="shared" si="19"/>
        <v>0</v>
      </c>
      <c r="K56" s="84">
        <f t="shared" si="19"/>
        <v>478</v>
      </c>
      <c r="L56" s="60">
        <f t="shared" si="19"/>
        <v>0</v>
      </c>
      <c r="M56" s="84">
        <f t="shared" si="19"/>
        <v>0</v>
      </c>
      <c r="N56" s="262">
        <f t="shared" si="1"/>
        <v>956</v>
      </c>
      <c r="Q56" s="121"/>
    </row>
    <row r="57" spans="1:17" s="15" customFormat="1" ht="43.5" customHeight="1">
      <c r="A57" s="145" t="s">
        <v>82</v>
      </c>
      <c r="B57" s="243">
        <v>903</v>
      </c>
      <c r="C57" s="9" t="s">
        <v>9</v>
      </c>
      <c r="D57" s="9" t="s">
        <v>58</v>
      </c>
      <c r="E57" s="9" t="s">
        <v>215</v>
      </c>
      <c r="F57" s="9"/>
      <c r="G57" s="72">
        <f>G58+G59</f>
        <v>478</v>
      </c>
      <c r="H57" s="27">
        <f aca="true" t="shared" si="20" ref="H57:M57">H58+H59</f>
        <v>478</v>
      </c>
      <c r="I57" s="60">
        <f t="shared" si="20"/>
        <v>0</v>
      </c>
      <c r="J57" s="60">
        <f t="shared" si="20"/>
        <v>0</v>
      </c>
      <c r="K57" s="84">
        <f t="shared" si="20"/>
        <v>478</v>
      </c>
      <c r="L57" s="60">
        <f t="shared" si="20"/>
        <v>0</v>
      </c>
      <c r="M57" s="84">
        <f t="shared" si="20"/>
        <v>0</v>
      </c>
      <c r="N57" s="262">
        <f t="shared" si="1"/>
        <v>956</v>
      </c>
      <c r="Q57" s="121"/>
    </row>
    <row r="58" spans="1:17" s="15" customFormat="1" ht="50.25" customHeight="1">
      <c r="A58" s="137" t="s">
        <v>85</v>
      </c>
      <c r="B58" s="243">
        <v>903</v>
      </c>
      <c r="C58" s="9" t="s">
        <v>9</v>
      </c>
      <c r="D58" s="9" t="s">
        <v>58</v>
      </c>
      <c r="E58" s="9" t="s">
        <v>215</v>
      </c>
      <c r="F58" s="9" t="s">
        <v>87</v>
      </c>
      <c r="G58" s="72">
        <v>416.8</v>
      </c>
      <c r="H58" s="7">
        <v>426.3</v>
      </c>
      <c r="I58" s="59"/>
      <c r="J58" s="59"/>
      <c r="K58" s="208">
        <v>416.8</v>
      </c>
      <c r="L58" s="59"/>
      <c r="M58" s="83"/>
      <c r="N58" s="262">
        <f t="shared" si="1"/>
        <v>843.1</v>
      </c>
      <c r="Q58" s="121"/>
    </row>
    <row r="59" spans="1:17" s="15" customFormat="1" ht="25.5">
      <c r="A59" s="137" t="s">
        <v>91</v>
      </c>
      <c r="B59" s="243">
        <v>903</v>
      </c>
      <c r="C59" s="9" t="s">
        <v>9</v>
      </c>
      <c r="D59" s="9" t="s">
        <v>58</v>
      </c>
      <c r="E59" s="9" t="s">
        <v>215</v>
      </c>
      <c r="F59" s="9" t="s">
        <v>90</v>
      </c>
      <c r="G59" s="72">
        <v>61.2</v>
      </c>
      <c r="H59" s="7">
        <v>51.7</v>
      </c>
      <c r="I59" s="59"/>
      <c r="J59" s="59"/>
      <c r="K59" s="208">
        <v>61.2</v>
      </c>
      <c r="L59" s="59"/>
      <c r="M59" s="83"/>
      <c r="N59" s="262">
        <f t="shared" si="1"/>
        <v>112.9</v>
      </c>
      <c r="Q59" s="121"/>
    </row>
    <row r="60" spans="1:17" s="15" customFormat="1" ht="30">
      <c r="A60" s="135" t="s">
        <v>194</v>
      </c>
      <c r="B60" s="245" t="s">
        <v>56</v>
      </c>
      <c r="C60" s="9" t="s">
        <v>9</v>
      </c>
      <c r="D60" s="9" t="s">
        <v>58</v>
      </c>
      <c r="E60" s="9" t="s">
        <v>195</v>
      </c>
      <c r="F60" s="9"/>
      <c r="G60" s="72">
        <f>G61</f>
        <v>637.3000000000001</v>
      </c>
      <c r="H60" s="27">
        <f aca="true" t="shared" si="21" ref="H60:M60">H61</f>
        <v>637.3</v>
      </c>
      <c r="I60" s="60">
        <f t="shared" si="21"/>
        <v>0</v>
      </c>
      <c r="J60" s="60">
        <f t="shared" si="21"/>
        <v>0</v>
      </c>
      <c r="K60" s="84">
        <f t="shared" si="21"/>
        <v>637.3000000000001</v>
      </c>
      <c r="L60" s="60">
        <f t="shared" si="21"/>
        <v>0</v>
      </c>
      <c r="M60" s="84">
        <f t="shared" si="21"/>
        <v>0</v>
      </c>
      <c r="N60" s="262">
        <f t="shared" si="1"/>
        <v>1274.6</v>
      </c>
      <c r="Q60" s="121"/>
    </row>
    <row r="61" spans="1:17" s="15" customFormat="1" ht="30">
      <c r="A61" s="145" t="s">
        <v>96</v>
      </c>
      <c r="B61" s="245" t="s">
        <v>56</v>
      </c>
      <c r="C61" s="9" t="s">
        <v>9</v>
      </c>
      <c r="D61" s="9" t="s">
        <v>58</v>
      </c>
      <c r="E61" s="9" t="s">
        <v>97</v>
      </c>
      <c r="F61" s="9"/>
      <c r="G61" s="72">
        <f>G62+G63</f>
        <v>637.3000000000001</v>
      </c>
      <c r="H61" s="27">
        <f aca="true" t="shared" si="22" ref="H61:M61">H62+H63</f>
        <v>637.3</v>
      </c>
      <c r="I61" s="60">
        <f t="shared" si="22"/>
        <v>0</v>
      </c>
      <c r="J61" s="60">
        <f t="shared" si="22"/>
        <v>0</v>
      </c>
      <c r="K61" s="84">
        <f t="shared" si="22"/>
        <v>637.3000000000001</v>
      </c>
      <c r="L61" s="60">
        <f t="shared" si="22"/>
        <v>0</v>
      </c>
      <c r="M61" s="84">
        <f t="shared" si="22"/>
        <v>0</v>
      </c>
      <c r="N61" s="262">
        <f t="shared" si="1"/>
        <v>1274.6</v>
      </c>
      <c r="Q61" s="121"/>
    </row>
    <row r="62" spans="1:17" s="15" customFormat="1" ht="50.25" customHeight="1">
      <c r="A62" s="137" t="s">
        <v>85</v>
      </c>
      <c r="B62" s="245" t="s">
        <v>56</v>
      </c>
      <c r="C62" s="9" t="s">
        <v>9</v>
      </c>
      <c r="D62" s="9" t="s">
        <v>58</v>
      </c>
      <c r="E62" s="9" t="s">
        <v>97</v>
      </c>
      <c r="F62" s="9" t="s">
        <v>87</v>
      </c>
      <c r="G62" s="72">
        <v>554.2</v>
      </c>
      <c r="H62" s="7">
        <v>560.4</v>
      </c>
      <c r="I62" s="59"/>
      <c r="J62" s="59"/>
      <c r="K62" s="208">
        <v>554.2</v>
      </c>
      <c r="L62" s="59"/>
      <c r="M62" s="83"/>
      <c r="N62" s="262">
        <f t="shared" si="1"/>
        <v>1114.6</v>
      </c>
      <c r="Q62" s="121"/>
    </row>
    <row r="63" spans="1:17" s="15" customFormat="1" ht="25.5">
      <c r="A63" s="137" t="s">
        <v>91</v>
      </c>
      <c r="B63" s="245" t="s">
        <v>56</v>
      </c>
      <c r="C63" s="9" t="s">
        <v>9</v>
      </c>
      <c r="D63" s="9" t="s">
        <v>58</v>
      </c>
      <c r="E63" s="9" t="s">
        <v>97</v>
      </c>
      <c r="F63" s="9" t="s">
        <v>90</v>
      </c>
      <c r="G63" s="72">
        <v>83.1</v>
      </c>
      <c r="H63" s="7">
        <v>76.9</v>
      </c>
      <c r="I63" s="59"/>
      <c r="J63" s="59"/>
      <c r="K63" s="208">
        <v>83.1</v>
      </c>
      <c r="L63" s="59"/>
      <c r="M63" s="83"/>
      <c r="N63" s="262">
        <f t="shared" si="1"/>
        <v>160</v>
      </c>
      <c r="Q63" s="121"/>
    </row>
    <row r="64" spans="1:18" s="15" customFormat="1" ht="14.25">
      <c r="A64" s="140" t="s">
        <v>36</v>
      </c>
      <c r="B64" s="241">
        <v>903</v>
      </c>
      <c r="C64" s="130" t="s">
        <v>22</v>
      </c>
      <c r="D64" s="130"/>
      <c r="E64" s="130"/>
      <c r="F64" s="130"/>
      <c r="G64" s="56">
        <f>+G73+G86+G82+G65</f>
        <v>16626</v>
      </c>
      <c r="H64" s="21">
        <f aca="true" t="shared" si="23" ref="H64:M64">+H73+H86+H82+H65</f>
        <v>18936.1</v>
      </c>
      <c r="I64" s="56">
        <f t="shared" si="23"/>
        <v>0</v>
      </c>
      <c r="J64" s="56">
        <f t="shared" si="23"/>
        <v>0</v>
      </c>
      <c r="K64" s="79">
        <f t="shared" si="23"/>
        <v>16025.900000000001</v>
      </c>
      <c r="L64" s="56">
        <f t="shared" si="23"/>
        <v>0</v>
      </c>
      <c r="M64" s="79">
        <f t="shared" si="23"/>
        <v>0</v>
      </c>
      <c r="N64" s="262">
        <f t="shared" si="1"/>
        <v>34962</v>
      </c>
      <c r="Q64" s="121"/>
      <c r="R64" s="120">
        <f>G64+G175+G282</f>
        <v>30330.5</v>
      </c>
    </row>
    <row r="65" spans="1:17" s="15" customFormat="1" ht="14.25">
      <c r="A65" s="140" t="s">
        <v>83</v>
      </c>
      <c r="B65" s="247">
        <v>903</v>
      </c>
      <c r="C65" s="130" t="s">
        <v>22</v>
      </c>
      <c r="D65" s="130" t="s">
        <v>9</v>
      </c>
      <c r="E65" s="146"/>
      <c r="F65" s="146"/>
      <c r="G65" s="64">
        <f>G66+G71</f>
        <v>3246.2</v>
      </c>
      <c r="H65" s="44">
        <f aca="true" t="shared" si="24" ref="H65:M65">H66+H71</f>
        <v>3544.6</v>
      </c>
      <c r="I65" s="64">
        <f t="shared" si="24"/>
        <v>0</v>
      </c>
      <c r="J65" s="64">
        <f t="shared" si="24"/>
        <v>0</v>
      </c>
      <c r="K65" s="90">
        <f t="shared" si="24"/>
        <v>3246.0999999999995</v>
      </c>
      <c r="L65" s="64">
        <f t="shared" si="24"/>
        <v>0</v>
      </c>
      <c r="M65" s="90">
        <f t="shared" si="24"/>
        <v>0</v>
      </c>
      <c r="N65" s="262">
        <f t="shared" si="1"/>
        <v>6790.699999999999</v>
      </c>
      <c r="Q65" s="121"/>
    </row>
    <row r="66" spans="1:17" s="15" customFormat="1" ht="31.5" customHeight="1">
      <c r="A66" s="131" t="s">
        <v>93</v>
      </c>
      <c r="B66" s="248">
        <v>903</v>
      </c>
      <c r="C66" s="9" t="s">
        <v>22</v>
      </c>
      <c r="D66" s="9" t="s">
        <v>9</v>
      </c>
      <c r="E66" s="9" t="s">
        <v>101</v>
      </c>
      <c r="F66" s="147"/>
      <c r="G66" s="72">
        <f>G67</f>
        <v>2851.5</v>
      </c>
      <c r="H66" s="27">
        <f aca="true" t="shared" si="25" ref="H66:M66">H67</f>
        <v>3370.4</v>
      </c>
      <c r="I66" s="60">
        <f t="shared" si="25"/>
        <v>0</v>
      </c>
      <c r="J66" s="60">
        <f t="shared" si="25"/>
        <v>0</v>
      </c>
      <c r="K66" s="84">
        <f t="shared" si="25"/>
        <v>2851.3999999999996</v>
      </c>
      <c r="L66" s="60">
        <f t="shared" si="25"/>
        <v>0</v>
      </c>
      <c r="M66" s="84">
        <f t="shared" si="25"/>
        <v>0</v>
      </c>
      <c r="N66" s="262">
        <f t="shared" si="1"/>
        <v>6221.799999999999</v>
      </c>
      <c r="Q66" s="121"/>
    </row>
    <row r="67" spans="1:17" s="15" customFormat="1" ht="15">
      <c r="A67" s="131" t="s">
        <v>13</v>
      </c>
      <c r="B67" s="248">
        <v>903</v>
      </c>
      <c r="C67" s="9" t="s">
        <v>22</v>
      </c>
      <c r="D67" s="9" t="s">
        <v>9</v>
      </c>
      <c r="E67" s="9" t="s">
        <v>102</v>
      </c>
      <c r="F67" s="9"/>
      <c r="G67" s="72">
        <f>G68+G69</f>
        <v>2851.5</v>
      </c>
      <c r="H67" s="27">
        <f aca="true" t="shared" si="26" ref="H67:M67">H68+H69</f>
        <v>3370.4</v>
      </c>
      <c r="I67" s="60">
        <f t="shared" si="26"/>
        <v>0</v>
      </c>
      <c r="J67" s="60">
        <f t="shared" si="26"/>
        <v>0</v>
      </c>
      <c r="K67" s="84">
        <f t="shared" si="26"/>
        <v>2851.3999999999996</v>
      </c>
      <c r="L67" s="60">
        <f t="shared" si="26"/>
        <v>0</v>
      </c>
      <c r="M67" s="84">
        <f t="shared" si="26"/>
        <v>0</v>
      </c>
      <c r="N67" s="262">
        <f t="shared" si="1"/>
        <v>6221.799999999999</v>
      </c>
      <c r="Q67" s="121"/>
    </row>
    <row r="68" spans="1:17" s="15" customFormat="1" ht="49.5" customHeight="1">
      <c r="A68" s="137" t="s">
        <v>85</v>
      </c>
      <c r="B68" s="248">
        <v>903</v>
      </c>
      <c r="C68" s="9" t="s">
        <v>22</v>
      </c>
      <c r="D68" s="9" t="s">
        <v>9</v>
      </c>
      <c r="E68" s="9" t="s">
        <v>102</v>
      </c>
      <c r="F68" s="9" t="s">
        <v>87</v>
      </c>
      <c r="G68" s="70">
        <v>2764.8</v>
      </c>
      <c r="H68" s="7">
        <v>3270.1</v>
      </c>
      <c r="I68" s="59"/>
      <c r="J68" s="59"/>
      <c r="K68" s="208">
        <v>2764.7</v>
      </c>
      <c r="L68" s="59"/>
      <c r="M68" s="83"/>
      <c r="N68" s="262">
        <f t="shared" si="1"/>
        <v>6034.799999999999</v>
      </c>
      <c r="Q68" s="121"/>
    </row>
    <row r="69" spans="1:17" s="15" customFormat="1" ht="25.5">
      <c r="A69" s="137" t="s">
        <v>91</v>
      </c>
      <c r="B69" s="248">
        <v>903</v>
      </c>
      <c r="C69" s="9" t="s">
        <v>22</v>
      </c>
      <c r="D69" s="9" t="s">
        <v>9</v>
      </c>
      <c r="E69" s="9" t="s">
        <v>102</v>
      </c>
      <c r="F69" s="9" t="s">
        <v>90</v>
      </c>
      <c r="G69" s="70">
        <v>86.7</v>
      </c>
      <c r="H69" s="7">
        <v>100.3</v>
      </c>
      <c r="I69" s="59"/>
      <c r="J69" s="59"/>
      <c r="K69" s="208">
        <v>86.7</v>
      </c>
      <c r="L69" s="59"/>
      <c r="M69" s="83"/>
      <c r="N69" s="262">
        <f t="shared" si="1"/>
        <v>187</v>
      </c>
      <c r="Q69" s="121"/>
    </row>
    <row r="70" spans="1:17" s="15" customFormat="1" ht="15">
      <c r="A70" s="141" t="s">
        <v>120</v>
      </c>
      <c r="B70" s="249">
        <v>903</v>
      </c>
      <c r="C70" s="142" t="s">
        <v>22</v>
      </c>
      <c r="D70" s="142" t="s">
        <v>9</v>
      </c>
      <c r="E70" s="142" t="s">
        <v>118</v>
      </c>
      <c r="F70" s="142"/>
      <c r="G70" s="72">
        <f>G71</f>
        <v>394.7</v>
      </c>
      <c r="H70" s="27">
        <f aca="true" t="shared" si="27" ref="H70:M71">H71</f>
        <v>174.2</v>
      </c>
      <c r="I70" s="60">
        <f t="shared" si="27"/>
        <v>0</v>
      </c>
      <c r="J70" s="60">
        <f t="shared" si="27"/>
        <v>0</v>
      </c>
      <c r="K70" s="84">
        <f t="shared" si="27"/>
        <v>394.7</v>
      </c>
      <c r="L70" s="60">
        <f t="shared" si="27"/>
        <v>0</v>
      </c>
      <c r="M70" s="84">
        <f t="shared" si="27"/>
        <v>0</v>
      </c>
      <c r="N70" s="262">
        <f t="shared" si="1"/>
        <v>568.9</v>
      </c>
      <c r="Q70" s="121"/>
    </row>
    <row r="71" spans="1:17" s="15" customFormat="1" ht="45">
      <c r="A71" s="138" t="s">
        <v>222</v>
      </c>
      <c r="B71" s="248">
        <v>903</v>
      </c>
      <c r="C71" s="9" t="s">
        <v>22</v>
      </c>
      <c r="D71" s="9" t="s">
        <v>9</v>
      </c>
      <c r="E71" s="134" t="s">
        <v>161</v>
      </c>
      <c r="F71" s="9"/>
      <c r="G71" s="70">
        <f>G72</f>
        <v>394.7</v>
      </c>
      <c r="H71" s="25">
        <f t="shared" si="27"/>
        <v>174.2</v>
      </c>
      <c r="I71" s="61">
        <f t="shared" si="27"/>
        <v>0</v>
      </c>
      <c r="J71" s="61">
        <f t="shared" si="27"/>
        <v>0</v>
      </c>
      <c r="K71" s="86">
        <f t="shared" si="27"/>
        <v>394.7</v>
      </c>
      <c r="L71" s="61">
        <f t="shared" si="27"/>
        <v>0</v>
      </c>
      <c r="M71" s="86">
        <f t="shared" si="27"/>
        <v>0</v>
      </c>
      <c r="N71" s="262">
        <f t="shared" si="1"/>
        <v>568.9</v>
      </c>
      <c r="Q71" s="121"/>
    </row>
    <row r="72" spans="1:17" s="15" customFormat="1" ht="48.75" customHeight="1">
      <c r="A72" s="137" t="s">
        <v>85</v>
      </c>
      <c r="B72" s="248">
        <v>903</v>
      </c>
      <c r="C72" s="9" t="s">
        <v>22</v>
      </c>
      <c r="D72" s="9" t="s">
        <v>9</v>
      </c>
      <c r="E72" s="134" t="s">
        <v>161</v>
      </c>
      <c r="F72" s="134" t="s">
        <v>87</v>
      </c>
      <c r="G72" s="70">
        <v>394.7</v>
      </c>
      <c r="H72" s="7">
        <v>174.2</v>
      </c>
      <c r="I72" s="59"/>
      <c r="J72" s="59"/>
      <c r="K72" s="208">
        <v>394.7</v>
      </c>
      <c r="L72" s="59"/>
      <c r="M72" s="83"/>
      <c r="N72" s="262">
        <f t="shared" si="1"/>
        <v>568.9</v>
      </c>
      <c r="Q72" s="121"/>
    </row>
    <row r="73" spans="1:17" s="15" customFormat="1" ht="14.25">
      <c r="A73" s="140" t="s">
        <v>23</v>
      </c>
      <c r="B73" s="241">
        <v>903</v>
      </c>
      <c r="C73" s="130" t="s">
        <v>22</v>
      </c>
      <c r="D73" s="130" t="s">
        <v>24</v>
      </c>
      <c r="E73" s="146"/>
      <c r="F73" s="148"/>
      <c r="G73" s="56">
        <f>G75+G79</f>
        <v>5930.7</v>
      </c>
      <c r="H73" s="24">
        <f aca="true" t="shared" si="28" ref="H73:M73">H75+H79</f>
        <v>6495.7</v>
      </c>
      <c r="I73" s="58">
        <f t="shared" si="28"/>
        <v>0</v>
      </c>
      <c r="J73" s="58">
        <f t="shared" si="28"/>
        <v>0</v>
      </c>
      <c r="K73" s="81">
        <f t="shared" si="28"/>
        <v>5930.7</v>
      </c>
      <c r="L73" s="58">
        <f t="shared" si="28"/>
        <v>0</v>
      </c>
      <c r="M73" s="81">
        <f t="shared" si="28"/>
        <v>0</v>
      </c>
      <c r="N73" s="262">
        <f t="shared" si="1"/>
        <v>12426.4</v>
      </c>
      <c r="Q73" s="121"/>
    </row>
    <row r="74" spans="1:17" s="15" customFormat="1" ht="30">
      <c r="A74" s="131" t="s">
        <v>93</v>
      </c>
      <c r="B74" s="242">
        <v>903</v>
      </c>
      <c r="C74" s="9" t="s">
        <v>22</v>
      </c>
      <c r="D74" s="9" t="s">
        <v>24</v>
      </c>
      <c r="E74" s="9" t="s">
        <v>101</v>
      </c>
      <c r="F74" s="148"/>
      <c r="G74" s="70">
        <f>G75</f>
        <v>5233.099999999999</v>
      </c>
      <c r="H74" s="25">
        <f aca="true" t="shared" si="29" ref="H74:M74">H75</f>
        <v>6070.3</v>
      </c>
      <c r="I74" s="61">
        <f t="shared" si="29"/>
        <v>0</v>
      </c>
      <c r="J74" s="61">
        <f t="shared" si="29"/>
        <v>0</v>
      </c>
      <c r="K74" s="86">
        <f t="shared" si="29"/>
        <v>5233.099999999999</v>
      </c>
      <c r="L74" s="61">
        <f t="shared" si="29"/>
        <v>0</v>
      </c>
      <c r="M74" s="86">
        <f t="shared" si="29"/>
        <v>0</v>
      </c>
      <c r="N74" s="262">
        <f t="shared" si="1"/>
        <v>11303.4</v>
      </c>
      <c r="Q74" s="121"/>
    </row>
    <row r="75" spans="1:17" s="15" customFormat="1" ht="15">
      <c r="A75" s="131" t="s">
        <v>13</v>
      </c>
      <c r="B75" s="242">
        <v>903</v>
      </c>
      <c r="C75" s="9" t="s">
        <v>22</v>
      </c>
      <c r="D75" s="9" t="s">
        <v>24</v>
      </c>
      <c r="E75" s="9" t="s">
        <v>102</v>
      </c>
      <c r="F75" s="148"/>
      <c r="G75" s="70">
        <f>G76+G77+G78</f>
        <v>5233.099999999999</v>
      </c>
      <c r="H75" s="25">
        <f aca="true" t="shared" si="30" ref="H75:M75">H76+H77+H78</f>
        <v>6070.3</v>
      </c>
      <c r="I75" s="61">
        <f t="shared" si="30"/>
        <v>0</v>
      </c>
      <c r="J75" s="61">
        <f t="shared" si="30"/>
        <v>0</v>
      </c>
      <c r="K75" s="86">
        <f t="shared" si="30"/>
        <v>5233.099999999999</v>
      </c>
      <c r="L75" s="61">
        <f t="shared" si="30"/>
        <v>0</v>
      </c>
      <c r="M75" s="86">
        <f t="shared" si="30"/>
        <v>0</v>
      </c>
      <c r="N75" s="262">
        <f aca="true" t="shared" si="31" ref="N75:N147">SUM(H75:M75)</f>
        <v>11303.4</v>
      </c>
      <c r="Q75" s="121"/>
    </row>
    <row r="76" spans="1:17" s="15" customFormat="1" ht="52.5" customHeight="1">
      <c r="A76" s="137" t="s">
        <v>85</v>
      </c>
      <c r="B76" s="242">
        <v>903</v>
      </c>
      <c r="C76" s="9" t="s">
        <v>22</v>
      </c>
      <c r="D76" s="9" t="s">
        <v>24</v>
      </c>
      <c r="E76" s="9" t="s">
        <v>102</v>
      </c>
      <c r="F76" s="9" t="s">
        <v>87</v>
      </c>
      <c r="G76" s="70">
        <v>4168.9</v>
      </c>
      <c r="H76" s="7">
        <v>4608.8</v>
      </c>
      <c r="I76" s="59"/>
      <c r="J76" s="59"/>
      <c r="K76" s="208">
        <v>4168.9</v>
      </c>
      <c r="L76" s="59"/>
      <c r="M76" s="83"/>
      <c r="N76" s="262">
        <f t="shared" si="31"/>
        <v>8777.7</v>
      </c>
      <c r="Q76" s="121"/>
    </row>
    <row r="77" spans="1:14" s="15" customFormat="1" ht="25.5">
      <c r="A77" s="137" t="s">
        <v>91</v>
      </c>
      <c r="B77" s="242">
        <v>903</v>
      </c>
      <c r="C77" s="9" t="s">
        <v>22</v>
      </c>
      <c r="D77" s="9" t="s">
        <v>24</v>
      </c>
      <c r="E77" s="9" t="s">
        <v>102</v>
      </c>
      <c r="F77" s="9" t="s">
        <v>90</v>
      </c>
      <c r="G77" s="70">
        <v>1048.2</v>
      </c>
      <c r="H77" s="7">
        <v>1456.8</v>
      </c>
      <c r="I77" s="59"/>
      <c r="J77" s="59"/>
      <c r="K77" s="208">
        <v>1048.2</v>
      </c>
      <c r="L77" s="59"/>
      <c r="M77" s="83"/>
      <c r="N77" s="262">
        <f t="shared" si="31"/>
        <v>2505</v>
      </c>
    </row>
    <row r="78" spans="1:14" s="15" customFormat="1" ht="12.75">
      <c r="A78" s="137" t="s">
        <v>100</v>
      </c>
      <c r="B78" s="242">
        <v>903</v>
      </c>
      <c r="C78" s="9" t="s">
        <v>22</v>
      </c>
      <c r="D78" s="9" t="s">
        <v>24</v>
      </c>
      <c r="E78" s="9" t="s">
        <v>102</v>
      </c>
      <c r="F78" s="149">
        <v>800</v>
      </c>
      <c r="G78" s="70">
        <v>16</v>
      </c>
      <c r="H78" s="7">
        <v>4.7</v>
      </c>
      <c r="I78" s="59"/>
      <c r="J78" s="59"/>
      <c r="K78" s="210">
        <v>16</v>
      </c>
      <c r="L78" s="59"/>
      <c r="M78" s="83"/>
      <c r="N78" s="262">
        <f t="shared" si="31"/>
        <v>20.7</v>
      </c>
    </row>
    <row r="79" spans="1:14" s="15" customFormat="1" ht="15">
      <c r="A79" s="141" t="s">
        <v>120</v>
      </c>
      <c r="B79" s="243">
        <v>903</v>
      </c>
      <c r="C79" s="143" t="s">
        <v>22</v>
      </c>
      <c r="D79" s="142" t="s">
        <v>24</v>
      </c>
      <c r="E79" s="142" t="s">
        <v>118</v>
      </c>
      <c r="F79" s="150"/>
      <c r="G79" s="72">
        <f>G80</f>
        <v>697.6</v>
      </c>
      <c r="H79" s="27">
        <f aca="true" t="shared" si="32" ref="H79:M80">H80</f>
        <v>425.4</v>
      </c>
      <c r="I79" s="60">
        <f t="shared" si="32"/>
        <v>0</v>
      </c>
      <c r="J79" s="60">
        <f t="shared" si="32"/>
        <v>0</v>
      </c>
      <c r="K79" s="84">
        <f t="shared" si="32"/>
        <v>697.6</v>
      </c>
      <c r="L79" s="60">
        <f t="shared" si="32"/>
        <v>0</v>
      </c>
      <c r="M79" s="84">
        <f t="shared" si="32"/>
        <v>0</v>
      </c>
      <c r="N79" s="262">
        <f t="shared" si="31"/>
        <v>1123</v>
      </c>
    </row>
    <row r="80" spans="1:17" s="15" customFormat="1" ht="45">
      <c r="A80" s="138" t="s">
        <v>222</v>
      </c>
      <c r="B80" s="242">
        <v>903</v>
      </c>
      <c r="C80" s="134" t="s">
        <v>22</v>
      </c>
      <c r="D80" s="9" t="s">
        <v>24</v>
      </c>
      <c r="E80" s="134" t="s">
        <v>161</v>
      </c>
      <c r="F80" s="134"/>
      <c r="G80" s="139">
        <f>G81</f>
        <v>697.6</v>
      </c>
      <c r="H80" s="26">
        <f t="shared" si="32"/>
        <v>425.4</v>
      </c>
      <c r="I80" s="26">
        <f t="shared" si="32"/>
        <v>0</v>
      </c>
      <c r="J80" s="26">
        <f t="shared" si="32"/>
        <v>0</v>
      </c>
      <c r="K80" s="85">
        <f t="shared" si="32"/>
        <v>697.6</v>
      </c>
      <c r="L80" s="26">
        <f t="shared" si="32"/>
        <v>0</v>
      </c>
      <c r="M80" s="85">
        <f t="shared" si="32"/>
        <v>0</v>
      </c>
      <c r="N80" s="262">
        <f t="shared" si="31"/>
        <v>1123</v>
      </c>
      <c r="Q80" s="121"/>
    </row>
    <row r="81" spans="1:17" s="15" customFormat="1" ht="53.25" customHeight="1">
      <c r="A81" s="137" t="s">
        <v>85</v>
      </c>
      <c r="B81" s="242">
        <v>903</v>
      </c>
      <c r="C81" s="134" t="s">
        <v>22</v>
      </c>
      <c r="D81" s="9" t="s">
        <v>24</v>
      </c>
      <c r="E81" s="134" t="s">
        <v>161</v>
      </c>
      <c r="F81" s="134" t="s">
        <v>87</v>
      </c>
      <c r="G81" s="139">
        <v>697.6</v>
      </c>
      <c r="H81" s="7">
        <v>425.4</v>
      </c>
      <c r="I81" s="59"/>
      <c r="J81" s="59"/>
      <c r="K81" s="208">
        <v>697.6</v>
      </c>
      <c r="L81" s="59"/>
      <c r="M81" s="83"/>
      <c r="N81" s="262">
        <f t="shared" si="31"/>
        <v>1123</v>
      </c>
      <c r="Q81" s="121"/>
    </row>
    <row r="82" spans="1:17" s="15" customFormat="1" ht="14.25">
      <c r="A82" s="151" t="s">
        <v>79</v>
      </c>
      <c r="B82" s="241">
        <v>903</v>
      </c>
      <c r="C82" s="152" t="s">
        <v>22</v>
      </c>
      <c r="D82" s="130" t="s">
        <v>8</v>
      </c>
      <c r="E82" s="152"/>
      <c r="F82" s="152"/>
      <c r="G82" s="226">
        <f>G84</f>
        <v>1678</v>
      </c>
      <c r="H82" s="30">
        <f aca="true" t="shared" si="33" ref="H82:M82">H84</f>
        <v>3361.5</v>
      </c>
      <c r="I82" s="30">
        <f t="shared" si="33"/>
        <v>0</v>
      </c>
      <c r="J82" s="30">
        <f t="shared" si="33"/>
        <v>0</v>
      </c>
      <c r="K82" s="91">
        <f t="shared" si="33"/>
        <v>1678.1</v>
      </c>
      <c r="L82" s="30">
        <f t="shared" si="33"/>
        <v>0</v>
      </c>
      <c r="M82" s="91">
        <f t="shared" si="33"/>
        <v>0</v>
      </c>
      <c r="N82" s="262">
        <f t="shared" si="31"/>
        <v>5039.6</v>
      </c>
      <c r="Q82" s="121"/>
    </row>
    <row r="83" spans="1:17" s="15" customFormat="1" ht="15">
      <c r="A83" s="141" t="s">
        <v>120</v>
      </c>
      <c r="B83" s="243">
        <v>903</v>
      </c>
      <c r="C83" s="143" t="s">
        <v>22</v>
      </c>
      <c r="D83" s="142" t="s">
        <v>8</v>
      </c>
      <c r="E83" s="143" t="s">
        <v>118</v>
      </c>
      <c r="F83" s="153"/>
      <c r="G83" s="227">
        <f>G84</f>
        <v>1678</v>
      </c>
      <c r="H83" s="31">
        <f aca="true" t="shared" si="34" ref="H83:M84">H84</f>
        <v>3361.5</v>
      </c>
      <c r="I83" s="31">
        <f t="shared" si="34"/>
        <v>0</v>
      </c>
      <c r="J83" s="31">
        <f t="shared" si="34"/>
        <v>0</v>
      </c>
      <c r="K83" s="92">
        <f t="shared" si="34"/>
        <v>1678.1</v>
      </c>
      <c r="L83" s="31">
        <f t="shared" si="34"/>
        <v>0</v>
      </c>
      <c r="M83" s="92">
        <f t="shared" si="34"/>
        <v>0</v>
      </c>
      <c r="N83" s="262">
        <f t="shared" si="31"/>
        <v>5039.6</v>
      </c>
      <c r="Q83" s="121"/>
    </row>
    <row r="84" spans="1:17" s="15" customFormat="1" ht="60">
      <c r="A84" s="154" t="s">
        <v>274</v>
      </c>
      <c r="B84" s="242">
        <v>903</v>
      </c>
      <c r="C84" s="134" t="s">
        <v>22</v>
      </c>
      <c r="D84" s="9" t="s">
        <v>8</v>
      </c>
      <c r="E84" s="134" t="s">
        <v>103</v>
      </c>
      <c r="F84" s="134"/>
      <c r="G84" s="139">
        <f>G85</f>
        <v>1678</v>
      </c>
      <c r="H84" s="26">
        <f t="shared" si="34"/>
        <v>3361.5</v>
      </c>
      <c r="I84" s="26">
        <f t="shared" si="34"/>
        <v>0</v>
      </c>
      <c r="J84" s="26">
        <f t="shared" si="34"/>
        <v>0</v>
      </c>
      <c r="K84" s="85">
        <f t="shared" si="34"/>
        <v>1678.1</v>
      </c>
      <c r="L84" s="26">
        <f t="shared" si="34"/>
        <v>0</v>
      </c>
      <c r="M84" s="85">
        <f t="shared" si="34"/>
        <v>0</v>
      </c>
      <c r="N84" s="262">
        <f t="shared" si="31"/>
        <v>5039.6</v>
      </c>
      <c r="Q84" s="121"/>
    </row>
    <row r="85" spans="1:17" s="15" customFormat="1" ht="25.5">
      <c r="A85" s="137" t="s">
        <v>91</v>
      </c>
      <c r="B85" s="242">
        <v>903</v>
      </c>
      <c r="C85" s="134" t="s">
        <v>22</v>
      </c>
      <c r="D85" s="9" t="s">
        <v>8</v>
      </c>
      <c r="E85" s="134" t="s">
        <v>103</v>
      </c>
      <c r="F85" s="134" t="s">
        <v>90</v>
      </c>
      <c r="G85" s="139">
        <v>1678</v>
      </c>
      <c r="H85" s="7">
        <v>3361.5</v>
      </c>
      <c r="I85" s="59"/>
      <c r="J85" s="59"/>
      <c r="K85" s="208">
        <v>1678.1</v>
      </c>
      <c r="L85" s="59"/>
      <c r="M85" s="83"/>
      <c r="N85" s="262">
        <f t="shared" si="31"/>
        <v>5039.6</v>
      </c>
      <c r="Q85" s="121"/>
    </row>
    <row r="86" spans="1:17" s="16" customFormat="1" ht="26.25" customHeight="1">
      <c r="A86" s="140" t="s">
        <v>66</v>
      </c>
      <c r="B86" s="241">
        <v>903</v>
      </c>
      <c r="C86" s="130" t="s">
        <v>22</v>
      </c>
      <c r="D86" s="130" t="s">
        <v>65</v>
      </c>
      <c r="E86" s="130"/>
      <c r="F86" s="130"/>
      <c r="G86" s="56">
        <f>G88+G102+G105+G91+G93+G95</f>
        <v>5771.100000000001</v>
      </c>
      <c r="H86" s="24">
        <f aca="true" t="shared" si="35" ref="H86:M86">H88+H102+H105+H91</f>
        <v>5534.299999999999</v>
      </c>
      <c r="I86" s="58">
        <f t="shared" si="35"/>
        <v>0</v>
      </c>
      <c r="J86" s="58">
        <f t="shared" si="35"/>
        <v>0</v>
      </c>
      <c r="K86" s="81">
        <f>K88+K102+K105+K91+K93</f>
        <v>5171.000000000001</v>
      </c>
      <c r="L86" s="58">
        <f t="shared" si="35"/>
        <v>0</v>
      </c>
      <c r="M86" s="81">
        <f t="shared" si="35"/>
        <v>0</v>
      </c>
      <c r="N86" s="262">
        <f t="shared" si="31"/>
        <v>10705.3</v>
      </c>
      <c r="Q86" s="219"/>
    </row>
    <row r="87" spans="1:17" s="16" customFormat="1" ht="29.25" customHeight="1">
      <c r="A87" s="131" t="s">
        <v>93</v>
      </c>
      <c r="B87" s="242">
        <v>903</v>
      </c>
      <c r="C87" s="9" t="s">
        <v>22</v>
      </c>
      <c r="D87" s="9" t="s">
        <v>65</v>
      </c>
      <c r="E87" s="9" t="s">
        <v>101</v>
      </c>
      <c r="F87" s="130"/>
      <c r="G87" s="70">
        <f>G88</f>
        <v>3519.1000000000004</v>
      </c>
      <c r="H87" s="25">
        <f aca="true" t="shared" si="36" ref="H87:M87">H88</f>
        <v>4389.4</v>
      </c>
      <c r="I87" s="61">
        <f t="shared" si="36"/>
        <v>0</v>
      </c>
      <c r="J87" s="61">
        <f t="shared" si="36"/>
        <v>0</v>
      </c>
      <c r="K87" s="86">
        <f t="shared" si="36"/>
        <v>3519</v>
      </c>
      <c r="L87" s="61">
        <f t="shared" si="36"/>
        <v>0</v>
      </c>
      <c r="M87" s="86">
        <f t="shared" si="36"/>
        <v>0</v>
      </c>
      <c r="N87" s="262">
        <f t="shared" si="31"/>
        <v>7908.4</v>
      </c>
      <c r="Q87" s="219"/>
    </row>
    <row r="88" spans="1:17" s="15" customFormat="1" ht="15">
      <c r="A88" s="131" t="s">
        <v>13</v>
      </c>
      <c r="B88" s="242">
        <v>903</v>
      </c>
      <c r="C88" s="9" t="s">
        <v>22</v>
      </c>
      <c r="D88" s="9" t="s">
        <v>65</v>
      </c>
      <c r="E88" s="9" t="s">
        <v>102</v>
      </c>
      <c r="F88" s="9"/>
      <c r="G88" s="70">
        <f>G89+G90</f>
        <v>3519.1000000000004</v>
      </c>
      <c r="H88" s="25">
        <f aca="true" t="shared" si="37" ref="H88:M88">H89+H90</f>
        <v>4389.4</v>
      </c>
      <c r="I88" s="61">
        <f t="shared" si="37"/>
        <v>0</v>
      </c>
      <c r="J88" s="61">
        <f t="shared" si="37"/>
        <v>0</v>
      </c>
      <c r="K88" s="86">
        <f t="shared" si="37"/>
        <v>3519</v>
      </c>
      <c r="L88" s="61">
        <f t="shared" si="37"/>
        <v>0</v>
      </c>
      <c r="M88" s="86">
        <f t="shared" si="37"/>
        <v>0</v>
      </c>
      <c r="N88" s="262">
        <f t="shared" si="31"/>
        <v>7908.4</v>
      </c>
      <c r="Q88" s="121"/>
    </row>
    <row r="89" spans="1:17" s="15" customFormat="1" ht="49.5" customHeight="1">
      <c r="A89" s="137" t="s">
        <v>85</v>
      </c>
      <c r="B89" s="242">
        <v>903</v>
      </c>
      <c r="C89" s="9" t="s">
        <v>22</v>
      </c>
      <c r="D89" s="9" t="s">
        <v>65</v>
      </c>
      <c r="E89" s="9" t="s">
        <v>102</v>
      </c>
      <c r="F89" s="9" t="s">
        <v>87</v>
      </c>
      <c r="G89" s="70">
        <v>3277.8</v>
      </c>
      <c r="H89" s="7">
        <v>3998.6</v>
      </c>
      <c r="I89" s="59"/>
      <c r="J89" s="59"/>
      <c r="K89" s="208">
        <v>3277.7</v>
      </c>
      <c r="L89" s="59"/>
      <c r="M89" s="83"/>
      <c r="N89" s="262">
        <f t="shared" si="31"/>
        <v>7276.299999999999</v>
      </c>
      <c r="Q89" s="121"/>
    </row>
    <row r="90" spans="1:17" s="15" customFormat="1" ht="25.5">
      <c r="A90" s="137" t="s">
        <v>91</v>
      </c>
      <c r="B90" s="242">
        <v>903</v>
      </c>
      <c r="C90" s="9" t="s">
        <v>22</v>
      </c>
      <c r="D90" s="9" t="s">
        <v>65</v>
      </c>
      <c r="E90" s="9" t="s">
        <v>102</v>
      </c>
      <c r="F90" s="9" t="s">
        <v>90</v>
      </c>
      <c r="G90" s="70">
        <v>241.3</v>
      </c>
      <c r="H90" s="7">
        <v>390.8</v>
      </c>
      <c r="I90" s="59"/>
      <c r="J90" s="59"/>
      <c r="K90" s="208">
        <v>241.3</v>
      </c>
      <c r="L90" s="59"/>
      <c r="M90" s="83"/>
      <c r="N90" s="262">
        <f t="shared" si="31"/>
        <v>632.1</v>
      </c>
      <c r="Q90" s="121"/>
    </row>
    <row r="91" spans="1:17" s="15" customFormat="1" ht="45">
      <c r="A91" s="138" t="s">
        <v>226</v>
      </c>
      <c r="B91" s="250">
        <v>903</v>
      </c>
      <c r="C91" s="134" t="s">
        <v>22</v>
      </c>
      <c r="D91" s="134" t="s">
        <v>65</v>
      </c>
      <c r="E91" s="134" t="s">
        <v>225</v>
      </c>
      <c r="F91" s="134"/>
      <c r="G91" s="119">
        <f>G92</f>
        <v>561.1</v>
      </c>
      <c r="H91" s="28">
        <f aca="true" t="shared" si="38" ref="H91:M91">H92</f>
        <v>300</v>
      </c>
      <c r="I91" s="28">
        <f t="shared" si="38"/>
        <v>0</v>
      </c>
      <c r="J91" s="28">
        <f t="shared" si="38"/>
        <v>0</v>
      </c>
      <c r="K91" s="88">
        <f>K92</f>
        <v>561.1</v>
      </c>
      <c r="L91" s="28">
        <f t="shared" si="38"/>
        <v>0</v>
      </c>
      <c r="M91" s="88">
        <f t="shared" si="38"/>
        <v>0</v>
      </c>
      <c r="N91" s="262">
        <f t="shared" si="31"/>
        <v>861.1</v>
      </c>
      <c r="Q91" s="121"/>
    </row>
    <row r="92" spans="1:17" s="15" customFormat="1" ht="25.5">
      <c r="A92" s="144" t="s">
        <v>91</v>
      </c>
      <c r="B92" s="242">
        <v>903</v>
      </c>
      <c r="C92" s="134" t="s">
        <v>22</v>
      </c>
      <c r="D92" s="134" t="s">
        <v>65</v>
      </c>
      <c r="E92" s="134" t="s">
        <v>225</v>
      </c>
      <c r="F92" s="134" t="s">
        <v>90</v>
      </c>
      <c r="G92" s="70">
        <v>561.1</v>
      </c>
      <c r="H92" s="7">
        <v>300</v>
      </c>
      <c r="I92" s="59"/>
      <c r="J92" s="59"/>
      <c r="K92" s="208">
        <v>561.1</v>
      </c>
      <c r="L92" s="59"/>
      <c r="M92" s="83"/>
      <c r="N92" s="262">
        <f t="shared" si="31"/>
        <v>861.1</v>
      </c>
      <c r="Q92" s="121"/>
    </row>
    <row r="93" spans="1:17" s="15" customFormat="1" ht="45">
      <c r="A93" s="138" t="s">
        <v>260</v>
      </c>
      <c r="B93" s="250">
        <v>903</v>
      </c>
      <c r="C93" s="134" t="s">
        <v>22</v>
      </c>
      <c r="D93" s="134" t="s">
        <v>65</v>
      </c>
      <c r="E93" s="134" t="s">
        <v>261</v>
      </c>
      <c r="F93" s="134"/>
      <c r="G93" s="119">
        <f>G94</f>
        <v>6.3</v>
      </c>
      <c r="H93" s="28"/>
      <c r="I93" s="28"/>
      <c r="J93" s="28"/>
      <c r="K93" s="88">
        <f>K94</f>
        <v>6.3</v>
      </c>
      <c r="L93" s="28"/>
      <c r="M93" s="88"/>
      <c r="N93" s="262">
        <f aca="true" t="shared" si="39" ref="N93:N100">SUM(H93:M93)</f>
        <v>6.3</v>
      </c>
      <c r="Q93" s="121"/>
    </row>
    <row r="94" spans="1:17" s="15" customFormat="1" ht="25.5">
      <c r="A94" s="144" t="s">
        <v>91</v>
      </c>
      <c r="B94" s="242">
        <v>903</v>
      </c>
      <c r="C94" s="134" t="s">
        <v>22</v>
      </c>
      <c r="D94" s="134" t="s">
        <v>65</v>
      </c>
      <c r="E94" s="134" t="s">
        <v>261</v>
      </c>
      <c r="F94" s="134" t="s">
        <v>90</v>
      </c>
      <c r="G94" s="119">
        <v>6.3</v>
      </c>
      <c r="H94" s="28"/>
      <c r="I94" s="28"/>
      <c r="J94" s="28"/>
      <c r="K94" s="209">
        <v>6.3</v>
      </c>
      <c r="L94" s="28"/>
      <c r="M94" s="88"/>
      <c r="N94" s="262">
        <f t="shared" si="39"/>
        <v>6.3</v>
      </c>
      <c r="Q94" s="121"/>
    </row>
    <row r="95" spans="1:17" s="15" customFormat="1" ht="45">
      <c r="A95" s="155" t="s">
        <v>262</v>
      </c>
      <c r="B95" s="250">
        <v>903</v>
      </c>
      <c r="C95" s="9" t="s">
        <v>22</v>
      </c>
      <c r="D95" s="9" t="s">
        <v>65</v>
      </c>
      <c r="E95" s="134" t="s">
        <v>266</v>
      </c>
      <c r="F95" s="134"/>
      <c r="G95" s="119">
        <f>G96</f>
        <v>600</v>
      </c>
      <c r="H95" s="28"/>
      <c r="I95" s="28"/>
      <c r="J95" s="28"/>
      <c r="K95" s="88"/>
      <c r="L95" s="28"/>
      <c r="M95" s="88"/>
      <c r="N95" s="262">
        <f t="shared" si="39"/>
        <v>0</v>
      </c>
      <c r="Q95" s="121"/>
    </row>
    <row r="96" spans="1:17" s="15" customFormat="1" ht="45">
      <c r="A96" s="156" t="s">
        <v>263</v>
      </c>
      <c r="B96" s="250">
        <v>903</v>
      </c>
      <c r="C96" s="9" t="s">
        <v>22</v>
      </c>
      <c r="D96" s="9" t="s">
        <v>65</v>
      </c>
      <c r="E96" s="134" t="s">
        <v>267</v>
      </c>
      <c r="F96" s="134"/>
      <c r="G96" s="119">
        <f>G97+G99</f>
        <v>600</v>
      </c>
      <c r="H96" s="28"/>
      <c r="I96" s="28"/>
      <c r="J96" s="28"/>
      <c r="K96" s="88"/>
      <c r="L96" s="28"/>
      <c r="M96" s="88"/>
      <c r="N96" s="262">
        <f t="shared" si="39"/>
        <v>0</v>
      </c>
      <c r="Q96" s="121"/>
    </row>
    <row r="97" spans="1:17" s="15" customFormat="1" ht="30">
      <c r="A97" s="138" t="s">
        <v>264</v>
      </c>
      <c r="B97" s="250">
        <v>903</v>
      </c>
      <c r="C97" s="134" t="s">
        <v>22</v>
      </c>
      <c r="D97" s="134" t="s">
        <v>65</v>
      </c>
      <c r="E97" s="134" t="s">
        <v>268</v>
      </c>
      <c r="F97" s="134"/>
      <c r="G97" s="119">
        <f>G98</f>
        <v>132</v>
      </c>
      <c r="H97" s="28"/>
      <c r="I97" s="28"/>
      <c r="J97" s="28"/>
      <c r="K97" s="88">
        <f>K98</f>
        <v>132</v>
      </c>
      <c r="L97" s="28"/>
      <c r="M97" s="88"/>
      <c r="N97" s="262">
        <f t="shared" si="39"/>
        <v>132</v>
      </c>
      <c r="Q97" s="121"/>
    </row>
    <row r="98" spans="1:17" s="15" customFormat="1" ht="15" customHeight="1">
      <c r="A98" s="138" t="s">
        <v>265</v>
      </c>
      <c r="B98" s="250">
        <v>903</v>
      </c>
      <c r="C98" s="134" t="s">
        <v>22</v>
      </c>
      <c r="D98" s="134" t="s">
        <v>65</v>
      </c>
      <c r="E98" s="134" t="s">
        <v>268</v>
      </c>
      <c r="F98" s="134" t="s">
        <v>99</v>
      </c>
      <c r="G98" s="119">
        <v>132</v>
      </c>
      <c r="H98" s="28"/>
      <c r="I98" s="28"/>
      <c r="J98" s="28"/>
      <c r="K98" s="209">
        <v>132</v>
      </c>
      <c r="L98" s="28"/>
      <c r="M98" s="88"/>
      <c r="N98" s="262">
        <f t="shared" si="39"/>
        <v>132</v>
      </c>
      <c r="Q98" s="121"/>
    </row>
    <row r="99" spans="1:17" s="15" customFormat="1" ht="45">
      <c r="A99" s="138" t="s">
        <v>277</v>
      </c>
      <c r="B99" s="250">
        <v>903</v>
      </c>
      <c r="C99" s="134" t="s">
        <v>22</v>
      </c>
      <c r="D99" s="134" t="s">
        <v>65</v>
      </c>
      <c r="E99" s="134" t="s">
        <v>269</v>
      </c>
      <c r="F99" s="134"/>
      <c r="G99" s="119">
        <f>G100</f>
        <v>468</v>
      </c>
      <c r="H99" s="28"/>
      <c r="I99" s="28"/>
      <c r="J99" s="28"/>
      <c r="K99" s="88">
        <f>K100</f>
        <v>468</v>
      </c>
      <c r="L99" s="28"/>
      <c r="M99" s="88"/>
      <c r="N99" s="262">
        <f t="shared" si="39"/>
        <v>468</v>
      </c>
      <c r="Q99" s="121"/>
    </row>
    <row r="100" spans="1:17" s="15" customFormat="1" ht="15" customHeight="1">
      <c r="A100" s="138" t="s">
        <v>100</v>
      </c>
      <c r="B100" s="250">
        <v>903</v>
      </c>
      <c r="C100" s="134" t="s">
        <v>22</v>
      </c>
      <c r="D100" s="134" t="s">
        <v>65</v>
      </c>
      <c r="E100" s="134" t="s">
        <v>269</v>
      </c>
      <c r="F100" s="134" t="s">
        <v>99</v>
      </c>
      <c r="G100" s="119">
        <v>468</v>
      </c>
      <c r="H100" s="28"/>
      <c r="I100" s="28"/>
      <c r="J100" s="28"/>
      <c r="K100" s="209">
        <v>468</v>
      </c>
      <c r="L100" s="28"/>
      <c r="M100" s="88"/>
      <c r="N100" s="262">
        <f t="shared" si="39"/>
        <v>468</v>
      </c>
      <c r="Q100" s="121"/>
    </row>
    <row r="101" spans="1:17" s="15" customFormat="1" ht="15">
      <c r="A101" s="141" t="s">
        <v>120</v>
      </c>
      <c r="B101" s="243">
        <v>903</v>
      </c>
      <c r="C101" s="157" t="s">
        <v>22</v>
      </c>
      <c r="D101" s="157" t="s">
        <v>65</v>
      </c>
      <c r="E101" s="142" t="s">
        <v>118</v>
      </c>
      <c r="F101" s="142"/>
      <c r="G101" s="64">
        <f>G102+G105</f>
        <v>1084.6</v>
      </c>
      <c r="H101" s="27">
        <f aca="true" t="shared" si="40" ref="H101:M101">H102+H105</f>
        <v>844.9</v>
      </c>
      <c r="I101" s="60">
        <f t="shared" si="40"/>
        <v>0</v>
      </c>
      <c r="J101" s="60">
        <f t="shared" si="40"/>
        <v>0</v>
      </c>
      <c r="K101" s="89">
        <f t="shared" si="40"/>
        <v>1084.6</v>
      </c>
      <c r="L101" s="60">
        <f t="shared" si="40"/>
        <v>0</v>
      </c>
      <c r="M101" s="84">
        <f t="shared" si="40"/>
        <v>0</v>
      </c>
      <c r="N101" s="262">
        <f t="shared" si="31"/>
        <v>1929.5</v>
      </c>
      <c r="Q101" s="121"/>
    </row>
    <row r="102" spans="1:17" s="15" customFormat="1" ht="45">
      <c r="A102" s="145" t="s">
        <v>275</v>
      </c>
      <c r="B102" s="251">
        <v>903</v>
      </c>
      <c r="C102" s="158" t="s">
        <v>22</v>
      </c>
      <c r="D102" s="158" t="s">
        <v>65</v>
      </c>
      <c r="E102" s="158" t="s">
        <v>104</v>
      </c>
      <c r="F102" s="158"/>
      <c r="G102" s="70">
        <f>G103+G104</f>
        <v>567.1</v>
      </c>
      <c r="H102" s="25">
        <f aca="true" t="shared" si="41" ref="H102:M102">H103</f>
        <v>544.9</v>
      </c>
      <c r="I102" s="61">
        <f t="shared" si="41"/>
        <v>0</v>
      </c>
      <c r="J102" s="61">
        <f t="shared" si="41"/>
        <v>0</v>
      </c>
      <c r="K102" s="86">
        <f>K103+K104</f>
        <v>567.1</v>
      </c>
      <c r="L102" s="61">
        <f t="shared" si="41"/>
        <v>0</v>
      </c>
      <c r="M102" s="86">
        <f t="shared" si="41"/>
        <v>0</v>
      </c>
      <c r="N102" s="262">
        <f t="shared" si="31"/>
        <v>1112</v>
      </c>
      <c r="Q102" s="121"/>
    </row>
    <row r="103" spans="1:17" s="15" customFormat="1" ht="26.25">
      <c r="A103" s="137" t="s">
        <v>91</v>
      </c>
      <c r="B103" s="251">
        <v>903</v>
      </c>
      <c r="C103" s="158" t="s">
        <v>22</v>
      </c>
      <c r="D103" s="158" t="s">
        <v>65</v>
      </c>
      <c r="E103" s="158" t="s">
        <v>104</v>
      </c>
      <c r="F103" s="9" t="s">
        <v>90</v>
      </c>
      <c r="G103" s="70">
        <v>535.5</v>
      </c>
      <c r="H103" s="7">
        <v>544.9</v>
      </c>
      <c r="I103" s="59"/>
      <c r="J103" s="59"/>
      <c r="K103" s="213">
        <v>535.5</v>
      </c>
      <c r="L103" s="59"/>
      <c r="M103" s="83"/>
      <c r="N103" s="262">
        <f t="shared" si="31"/>
        <v>1080.4</v>
      </c>
      <c r="Q103" s="121"/>
    </row>
    <row r="104" spans="1:17" s="15" customFormat="1" ht="15">
      <c r="A104" s="137" t="s">
        <v>100</v>
      </c>
      <c r="B104" s="251">
        <v>903</v>
      </c>
      <c r="C104" s="158" t="s">
        <v>22</v>
      </c>
      <c r="D104" s="158" t="s">
        <v>65</v>
      </c>
      <c r="E104" s="158" t="s">
        <v>104</v>
      </c>
      <c r="F104" s="159" t="s">
        <v>99</v>
      </c>
      <c r="G104" s="119">
        <v>31.6</v>
      </c>
      <c r="H104" s="28"/>
      <c r="I104" s="28"/>
      <c r="J104" s="28"/>
      <c r="K104" s="209">
        <v>31.6</v>
      </c>
      <c r="L104" s="28"/>
      <c r="M104" s="88"/>
      <c r="N104" s="262">
        <f>SUM(H104:M104)</f>
        <v>31.6</v>
      </c>
      <c r="Q104" s="121"/>
    </row>
    <row r="105" spans="1:17" s="15" customFormat="1" ht="45">
      <c r="A105" s="138" t="s">
        <v>222</v>
      </c>
      <c r="B105" s="242">
        <v>903</v>
      </c>
      <c r="C105" s="134" t="s">
        <v>22</v>
      </c>
      <c r="D105" s="9" t="s">
        <v>65</v>
      </c>
      <c r="E105" s="134" t="s">
        <v>161</v>
      </c>
      <c r="F105" s="134"/>
      <c r="G105" s="139">
        <f>G106</f>
        <v>517.5</v>
      </c>
      <c r="H105" s="26">
        <f aca="true" t="shared" si="42" ref="H105:M105">H106</f>
        <v>300</v>
      </c>
      <c r="I105" s="26">
        <f t="shared" si="42"/>
        <v>0</v>
      </c>
      <c r="J105" s="26">
        <f t="shared" si="42"/>
        <v>0</v>
      </c>
      <c r="K105" s="85">
        <f t="shared" si="42"/>
        <v>517.5</v>
      </c>
      <c r="L105" s="26">
        <f t="shared" si="42"/>
        <v>0</v>
      </c>
      <c r="M105" s="85">
        <f t="shared" si="42"/>
        <v>0</v>
      </c>
      <c r="N105" s="262">
        <f t="shared" si="31"/>
        <v>817.5</v>
      </c>
      <c r="Q105" s="121"/>
    </row>
    <row r="106" spans="1:17" s="15" customFormat="1" ht="49.5" customHeight="1">
      <c r="A106" s="137" t="s">
        <v>85</v>
      </c>
      <c r="B106" s="242">
        <v>903</v>
      </c>
      <c r="C106" s="134" t="s">
        <v>22</v>
      </c>
      <c r="D106" s="9" t="s">
        <v>65</v>
      </c>
      <c r="E106" s="134" t="s">
        <v>161</v>
      </c>
      <c r="F106" s="134" t="s">
        <v>87</v>
      </c>
      <c r="G106" s="139">
        <v>517.5</v>
      </c>
      <c r="H106" s="7">
        <v>300</v>
      </c>
      <c r="I106" s="59"/>
      <c r="J106" s="59"/>
      <c r="K106" s="208">
        <v>517.5</v>
      </c>
      <c r="L106" s="59"/>
      <c r="M106" s="83"/>
      <c r="N106" s="262">
        <f t="shared" si="31"/>
        <v>817.5</v>
      </c>
      <c r="Q106" s="121"/>
    </row>
    <row r="107" spans="1:17" s="15" customFormat="1" ht="14.25" customHeight="1">
      <c r="A107" s="151" t="s">
        <v>20</v>
      </c>
      <c r="B107" s="250">
        <v>903</v>
      </c>
      <c r="C107" s="152" t="s">
        <v>14</v>
      </c>
      <c r="D107" s="152"/>
      <c r="E107" s="152"/>
      <c r="F107" s="134"/>
      <c r="G107" s="228">
        <f>G108+G112</f>
        <v>3549.4</v>
      </c>
      <c r="H107" s="32">
        <f aca="true" t="shared" si="43" ref="H107:M107">H108+H112</f>
        <v>1540.3000000000002</v>
      </c>
      <c r="I107" s="32">
        <f t="shared" si="43"/>
        <v>0</v>
      </c>
      <c r="J107" s="32">
        <f t="shared" si="43"/>
        <v>0</v>
      </c>
      <c r="K107" s="214">
        <f t="shared" si="43"/>
        <v>3549.4</v>
      </c>
      <c r="L107" s="32">
        <f t="shared" si="43"/>
        <v>0</v>
      </c>
      <c r="M107" s="93">
        <f t="shared" si="43"/>
        <v>0</v>
      </c>
      <c r="N107" s="262">
        <f t="shared" si="31"/>
        <v>5089.700000000001</v>
      </c>
      <c r="Q107" s="121"/>
    </row>
    <row r="108" spans="1:18" s="15" customFormat="1" ht="14.25" customHeight="1">
      <c r="A108" s="151" t="s">
        <v>21</v>
      </c>
      <c r="B108" s="250">
        <v>903</v>
      </c>
      <c r="C108" s="152" t="s">
        <v>14</v>
      </c>
      <c r="D108" s="152" t="s">
        <v>9</v>
      </c>
      <c r="E108" s="152"/>
      <c r="F108" s="134"/>
      <c r="G108" s="229">
        <f>G109</f>
        <v>3472</v>
      </c>
      <c r="H108" s="32">
        <f aca="true" t="shared" si="44" ref="H108:M110">H109</f>
        <v>1502.9</v>
      </c>
      <c r="I108" s="32">
        <f t="shared" si="44"/>
        <v>0</v>
      </c>
      <c r="J108" s="32">
        <f t="shared" si="44"/>
        <v>0</v>
      </c>
      <c r="K108" s="93">
        <f t="shared" si="44"/>
        <v>3472</v>
      </c>
      <c r="L108" s="32">
        <f t="shared" si="44"/>
        <v>0</v>
      </c>
      <c r="M108" s="93">
        <f t="shared" si="44"/>
        <v>0</v>
      </c>
      <c r="N108" s="262">
        <f t="shared" si="31"/>
        <v>4974.9</v>
      </c>
      <c r="Q108" s="121"/>
      <c r="R108" s="120">
        <f>G108+G289</f>
        <v>106916.7</v>
      </c>
    </row>
    <row r="109" spans="1:17" s="15" customFormat="1" ht="14.25" customHeight="1">
      <c r="A109" s="154" t="s">
        <v>184</v>
      </c>
      <c r="B109" s="250">
        <v>903</v>
      </c>
      <c r="C109" s="134" t="s">
        <v>14</v>
      </c>
      <c r="D109" s="134" t="s">
        <v>9</v>
      </c>
      <c r="E109" s="134" t="s">
        <v>183</v>
      </c>
      <c r="F109" s="134"/>
      <c r="G109" s="229">
        <f>G110</f>
        <v>3472</v>
      </c>
      <c r="H109" s="32">
        <f t="shared" si="44"/>
        <v>1502.9</v>
      </c>
      <c r="I109" s="32">
        <f t="shared" si="44"/>
        <v>0</v>
      </c>
      <c r="J109" s="32">
        <f t="shared" si="44"/>
        <v>0</v>
      </c>
      <c r="K109" s="93">
        <f t="shared" si="44"/>
        <v>3472</v>
      </c>
      <c r="L109" s="32">
        <f t="shared" si="44"/>
        <v>0</v>
      </c>
      <c r="M109" s="93">
        <f t="shared" si="44"/>
        <v>0</v>
      </c>
      <c r="N109" s="262">
        <f t="shared" si="31"/>
        <v>4974.9</v>
      </c>
      <c r="Q109" s="121"/>
    </row>
    <row r="110" spans="1:17" s="15" customFormat="1" ht="14.25" customHeight="1">
      <c r="A110" s="154" t="s">
        <v>4</v>
      </c>
      <c r="B110" s="250">
        <v>903</v>
      </c>
      <c r="C110" s="134" t="s">
        <v>14</v>
      </c>
      <c r="D110" s="134" t="s">
        <v>9</v>
      </c>
      <c r="E110" s="134" t="s">
        <v>141</v>
      </c>
      <c r="F110" s="134"/>
      <c r="G110" s="229">
        <f>G111</f>
        <v>3472</v>
      </c>
      <c r="H110" s="32">
        <f t="shared" si="44"/>
        <v>1502.9</v>
      </c>
      <c r="I110" s="32">
        <f t="shared" si="44"/>
        <v>0</v>
      </c>
      <c r="J110" s="32">
        <f t="shared" si="44"/>
        <v>0</v>
      </c>
      <c r="K110" s="93">
        <f t="shared" si="44"/>
        <v>3472</v>
      </c>
      <c r="L110" s="32">
        <f t="shared" si="44"/>
        <v>0</v>
      </c>
      <c r="M110" s="93">
        <f t="shared" si="44"/>
        <v>0</v>
      </c>
      <c r="N110" s="262">
        <f t="shared" si="31"/>
        <v>4974.9</v>
      </c>
      <c r="Q110" s="121"/>
    </row>
    <row r="111" spans="1:17" s="15" customFormat="1" ht="27" customHeight="1">
      <c r="A111" s="144" t="s">
        <v>91</v>
      </c>
      <c r="B111" s="250">
        <v>903</v>
      </c>
      <c r="C111" s="134" t="s">
        <v>14</v>
      </c>
      <c r="D111" s="134" t="s">
        <v>9</v>
      </c>
      <c r="E111" s="134" t="s">
        <v>141</v>
      </c>
      <c r="F111" s="134" t="s">
        <v>90</v>
      </c>
      <c r="G111" s="229">
        <v>3472</v>
      </c>
      <c r="H111" s="7">
        <v>1502.9</v>
      </c>
      <c r="I111" s="59"/>
      <c r="J111" s="59"/>
      <c r="K111" s="210">
        <v>3472</v>
      </c>
      <c r="L111" s="59"/>
      <c r="M111" s="83"/>
      <c r="N111" s="262">
        <f t="shared" si="31"/>
        <v>4974.9</v>
      </c>
      <c r="Q111" s="121"/>
    </row>
    <row r="112" spans="1:18" s="15" customFormat="1" ht="28.5">
      <c r="A112" s="151" t="s">
        <v>49</v>
      </c>
      <c r="B112" s="241">
        <v>903</v>
      </c>
      <c r="C112" s="152" t="s">
        <v>14</v>
      </c>
      <c r="D112" s="130" t="s">
        <v>24</v>
      </c>
      <c r="E112" s="134"/>
      <c r="F112" s="134"/>
      <c r="G112" s="226">
        <f>G114</f>
        <v>77.4</v>
      </c>
      <c r="H112" s="30">
        <f aca="true" t="shared" si="45" ref="H112:M112">H114</f>
        <v>37.4</v>
      </c>
      <c r="I112" s="30">
        <f t="shared" si="45"/>
        <v>0</v>
      </c>
      <c r="J112" s="30">
        <f t="shared" si="45"/>
        <v>0</v>
      </c>
      <c r="K112" s="91">
        <f t="shared" si="45"/>
        <v>77.4</v>
      </c>
      <c r="L112" s="30">
        <f t="shared" si="45"/>
        <v>0</v>
      </c>
      <c r="M112" s="91">
        <f t="shared" si="45"/>
        <v>0</v>
      </c>
      <c r="N112" s="262">
        <f t="shared" si="31"/>
        <v>114.80000000000001</v>
      </c>
      <c r="Q112" s="121"/>
      <c r="R112" s="120">
        <f>G112+G167+G199+G358+G439</f>
        <v>236.8</v>
      </c>
    </row>
    <row r="113" spans="1:17" s="15" customFormat="1" ht="30">
      <c r="A113" s="131" t="s">
        <v>93</v>
      </c>
      <c r="B113" s="242">
        <v>903</v>
      </c>
      <c r="C113" s="134" t="s">
        <v>14</v>
      </c>
      <c r="D113" s="9" t="s">
        <v>24</v>
      </c>
      <c r="E113" s="9" t="s">
        <v>101</v>
      </c>
      <c r="F113" s="134"/>
      <c r="G113" s="139">
        <f>G114</f>
        <v>77.4</v>
      </c>
      <c r="H113" s="26">
        <f aca="true" t="shared" si="46" ref="H113:M113">H114</f>
        <v>37.4</v>
      </c>
      <c r="I113" s="26">
        <f t="shared" si="46"/>
        <v>0</v>
      </c>
      <c r="J113" s="26">
        <f t="shared" si="46"/>
        <v>0</v>
      </c>
      <c r="K113" s="85">
        <f t="shared" si="46"/>
        <v>77.4</v>
      </c>
      <c r="L113" s="26">
        <f t="shared" si="46"/>
        <v>0</v>
      </c>
      <c r="M113" s="85">
        <f t="shared" si="46"/>
        <v>0</v>
      </c>
      <c r="N113" s="262">
        <f t="shared" si="31"/>
        <v>114.80000000000001</v>
      </c>
      <c r="Q113" s="121"/>
    </row>
    <row r="114" spans="1:17" s="15" customFormat="1" ht="30">
      <c r="A114" s="154" t="s">
        <v>182</v>
      </c>
      <c r="B114" s="242">
        <v>903</v>
      </c>
      <c r="C114" s="134" t="s">
        <v>14</v>
      </c>
      <c r="D114" s="9" t="s">
        <v>24</v>
      </c>
      <c r="E114" s="134" t="s">
        <v>105</v>
      </c>
      <c r="F114" s="134"/>
      <c r="G114" s="139">
        <f>G115+G116</f>
        <v>77.4</v>
      </c>
      <c r="H114" s="26">
        <f aca="true" t="shared" si="47" ref="H114:M114">H115+H116</f>
        <v>37.4</v>
      </c>
      <c r="I114" s="26">
        <f t="shared" si="47"/>
        <v>0</v>
      </c>
      <c r="J114" s="26">
        <f t="shared" si="47"/>
        <v>0</v>
      </c>
      <c r="K114" s="85">
        <f t="shared" si="47"/>
        <v>77.4</v>
      </c>
      <c r="L114" s="26">
        <f t="shared" si="47"/>
        <v>0</v>
      </c>
      <c r="M114" s="85">
        <f t="shared" si="47"/>
        <v>0</v>
      </c>
      <c r="N114" s="262">
        <f t="shared" si="31"/>
        <v>114.80000000000001</v>
      </c>
      <c r="Q114" s="121"/>
    </row>
    <row r="115" spans="1:17" s="15" customFormat="1" ht="51.75" customHeight="1">
      <c r="A115" s="137" t="s">
        <v>85</v>
      </c>
      <c r="B115" s="242">
        <v>903</v>
      </c>
      <c r="C115" s="134" t="s">
        <v>14</v>
      </c>
      <c r="D115" s="9" t="s">
        <v>24</v>
      </c>
      <c r="E115" s="134" t="s">
        <v>105</v>
      </c>
      <c r="F115" s="134" t="s">
        <v>87</v>
      </c>
      <c r="G115" s="139">
        <v>0</v>
      </c>
      <c r="H115" s="7">
        <v>1</v>
      </c>
      <c r="I115" s="59"/>
      <c r="J115" s="59"/>
      <c r="K115" s="83"/>
      <c r="L115" s="59"/>
      <c r="M115" s="83"/>
      <c r="N115" s="262">
        <f t="shared" si="31"/>
        <v>1</v>
      </c>
      <c r="Q115" s="121"/>
    </row>
    <row r="116" spans="1:17" s="15" customFormat="1" ht="25.5">
      <c r="A116" s="137" t="s">
        <v>91</v>
      </c>
      <c r="B116" s="242">
        <v>903</v>
      </c>
      <c r="C116" s="134" t="s">
        <v>14</v>
      </c>
      <c r="D116" s="9" t="s">
        <v>24</v>
      </c>
      <c r="E116" s="134" t="s">
        <v>105</v>
      </c>
      <c r="F116" s="134" t="s">
        <v>90</v>
      </c>
      <c r="G116" s="139">
        <v>77.4</v>
      </c>
      <c r="H116" s="7">
        <v>36.4</v>
      </c>
      <c r="I116" s="59"/>
      <c r="J116" s="59"/>
      <c r="K116" s="208">
        <v>77.4</v>
      </c>
      <c r="L116" s="59"/>
      <c r="M116" s="83"/>
      <c r="N116" s="262">
        <f t="shared" si="31"/>
        <v>113.80000000000001</v>
      </c>
      <c r="Q116" s="121"/>
    </row>
    <row r="117" spans="1:17" s="16" customFormat="1" ht="14.25">
      <c r="A117" s="160" t="s">
        <v>242</v>
      </c>
      <c r="B117" s="252">
        <v>903</v>
      </c>
      <c r="C117" s="152" t="s">
        <v>8</v>
      </c>
      <c r="D117" s="152"/>
      <c r="E117" s="152"/>
      <c r="F117" s="152"/>
      <c r="G117" s="230">
        <f>G118</f>
        <v>400</v>
      </c>
      <c r="H117" s="33">
        <f aca="true" t="shared" si="48" ref="H117:M120">H118</f>
        <v>400</v>
      </c>
      <c r="I117" s="33">
        <f t="shared" si="48"/>
        <v>0</v>
      </c>
      <c r="J117" s="33">
        <f t="shared" si="48"/>
        <v>0</v>
      </c>
      <c r="K117" s="94">
        <f t="shared" si="48"/>
        <v>400</v>
      </c>
      <c r="L117" s="33">
        <f t="shared" si="48"/>
        <v>0</v>
      </c>
      <c r="M117" s="94">
        <f t="shared" si="48"/>
        <v>0</v>
      </c>
      <c r="N117" s="262">
        <f t="shared" si="31"/>
        <v>800</v>
      </c>
      <c r="Q117" s="219"/>
    </row>
    <row r="118" spans="1:17" s="16" customFormat="1" ht="14.25">
      <c r="A118" s="160" t="s">
        <v>243</v>
      </c>
      <c r="B118" s="252">
        <v>903</v>
      </c>
      <c r="C118" s="152" t="s">
        <v>8</v>
      </c>
      <c r="D118" s="152" t="s">
        <v>8</v>
      </c>
      <c r="E118" s="152"/>
      <c r="F118" s="152"/>
      <c r="G118" s="230">
        <f>G119</f>
        <v>400</v>
      </c>
      <c r="H118" s="33">
        <f t="shared" si="48"/>
        <v>400</v>
      </c>
      <c r="I118" s="33">
        <f t="shared" si="48"/>
        <v>0</v>
      </c>
      <c r="J118" s="33">
        <f t="shared" si="48"/>
        <v>0</v>
      </c>
      <c r="K118" s="94">
        <f t="shared" si="48"/>
        <v>400</v>
      </c>
      <c r="L118" s="33">
        <f t="shared" si="48"/>
        <v>0</v>
      </c>
      <c r="M118" s="94">
        <f t="shared" si="48"/>
        <v>0</v>
      </c>
      <c r="N118" s="262">
        <f t="shared" si="31"/>
        <v>800</v>
      </c>
      <c r="Q118" s="219"/>
    </row>
    <row r="119" spans="1:17" s="15" customFormat="1" ht="15">
      <c r="A119" s="161" t="s">
        <v>120</v>
      </c>
      <c r="B119" s="250">
        <v>903</v>
      </c>
      <c r="C119" s="134" t="s">
        <v>8</v>
      </c>
      <c r="D119" s="134" t="s">
        <v>8</v>
      </c>
      <c r="E119" s="134" t="s">
        <v>118</v>
      </c>
      <c r="F119" s="134"/>
      <c r="G119" s="229">
        <f>G120</f>
        <v>400</v>
      </c>
      <c r="H119" s="32">
        <f t="shared" si="48"/>
        <v>400</v>
      </c>
      <c r="I119" s="32">
        <f t="shared" si="48"/>
        <v>0</v>
      </c>
      <c r="J119" s="32">
        <f t="shared" si="48"/>
        <v>0</v>
      </c>
      <c r="K119" s="93">
        <f t="shared" si="48"/>
        <v>400</v>
      </c>
      <c r="L119" s="32">
        <f t="shared" si="48"/>
        <v>0</v>
      </c>
      <c r="M119" s="93">
        <f t="shared" si="48"/>
        <v>0</v>
      </c>
      <c r="N119" s="262">
        <f t="shared" si="31"/>
        <v>800</v>
      </c>
      <c r="Q119" s="121"/>
    </row>
    <row r="120" spans="1:17" s="15" customFormat="1" ht="88.5" customHeight="1">
      <c r="A120" s="135" t="s">
        <v>252</v>
      </c>
      <c r="B120" s="250">
        <v>903</v>
      </c>
      <c r="C120" s="134" t="s">
        <v>8</v>
      </c>
      <c r="D120" s="134" t="s">
        <v>8</v>
      </c>
      <c r="E120" s="134" t="s">
        <v>244</v>
      </c>
      <c r="F120" s="134"/>
      <c r="G120" s="229">
        <f>G121</f>
        <v>400</v>
      </c>
      <c r="H120" s="32">
        <f t="shared" si="48"/>
        <v>400</v>
      </c>
      <c r="I120" s="32">
        <f t="shared" si="48"/>
        <v>0</v>
      </c>
      <c r="J120" s="32">
        <f t="shared" si="48"/>
        <v>0</v>
      </c>
      <c r="K120" s="93">
        <f t="shared" si="48"/>
        <v>400</v>
      </c>
      <c r="L120" s="32">
        <f t="shared" si="48"/>
        <v>0</v>
      </c>
      <c r="M120" s="93">
        <f t="shared" si="48"/>
        <v>0</v>
      </c>
      <c r="N120" s="262">
        <f t="shared" si="31"/>
        <v>800</v>
      </c>
      <c r="Q120" s="121"/>
    </row>
    <row r="121" spans="1:17" s="15" customFormat="1" ht="15">
      <c r="A121" s="154" t="s">
        <v>116</v>
      </c>
      <c r="B121" s="250"/>
      <c r="C121" s="134" t="s">
        <v>8</v>
      </c>
      <c r="D121" s="134" t="s">
        <v>8</v>
      </c>
      <c r="E121" s="134" t="s">
        <v>244</v>
      </c>
      <c r="F121" s="134" t="s">
        <v>111</v>
      </c>
      <c r="G121" s="229">
        <v>400</v>
      </c>
      <c r="H121" s="7">
        <v>400</v>
      </c>
      <c r="I121" s="59"/>
      <c r="J121" s="59"/>
      <c r="K121" s="210">
        <v>400</v>
      </c>
      <c r="L121" s="59"/>
      <c r="M121" s="83"/>
      <c r="N121" s="262">
        <f t="shared" si="31"/>
        <v>800</v>
      </c>
      <c r="Q121" s="121"/>
    </row>
    <row r="122" spans="1:17" s="15" customFormat="1" ht="14.25">
      <c r="A122" s="140" t="s">
        <v>17</v>
      </c>
      <c r="B122" s="241">
        <v>903</v>
      </c>
      <c r="C122" s="130" t="s">
        <v>18</v>
      </c>
      <c r="D122" s="130"/>
      <c r="E122" s="130"/>
      <c r="F122" s="130"/>
      <c r="G122" s="56">
        <f>G123+G129+G141+G137</f>
        <v>9184.9</v>
      </c>
      <c r="H122" s="24">
        <f aca="true" t="shared" si="49" ref="H122:M122">H123+H129+H141+H137</f>
        <v>9981.8</v>
      </c>
      <c r="I122" s="58">
        <f t="shared" si="49"/>
        <v>0</v>
      </c>
      <c r="J122" s="58">
        <f t="shared" si="49"/>
        <v>0</v>
      </c>
      <c r="K122" s="81">
        <f t="shared" si="49"/>
        <v>9184.9</v>
      </c>
      <c r="L122" s="58">
        <f t="shared" si="49"/>
        <v>0</v>
      </c>
      <c r="M122" s="81">
        <f t="shared" si="49"/>
        <v>0</v>
      </c>
      <c r="N122" s="262">
        <f t="shared" si="31"/>
        <v>19166.699999999997</v>
      </c>
      <c r="Q122" s="121"/>
    </row>
    <row r="123" spans="1:18" s="15" customFormat="1" ht="14.25">
      <c r="A123" s="140" t="s">
        <v>19</v>
      </c>
      <c r="B123" s="241">
        <v>903</v>
      </c>
      <c r="C123" s="130">
        <v>10</v>
      </c>
      <c r="D123" s="130" t="s">
        <v>9</v>
      </c>
      <c r="E123" s="130"/>
      <c r="F123" s="130"/>
      <c r="G123" s="56">
        <f>G124</f>
        <v>2823.8999999999996</v>
      </c>
      <c r="H123" s="24">
        <f aca="true" t="shared" si="50" ref="H123:M123">H124</f>
        <v>2747.7</v>
      </c>
      <c r="I123" s="58">
        <f t="shared" si="50"/>
        <v>0</v>
      </c>
      <c r="J123" s="58">
        <f t="shared" si="50"/>
        <v>0</v>
      </c>
      <c r="K123" s="81">
        <f t="shared" si="50"/>
        <v>2823.8999999999996</v>
      </c>
      <c r="L123" s="58">
        <f t="shared" si="50"/>
        <v>0</v>
      </c>
      <c r="M123" s="81">
        <f t="shared" si="50"/>
        <v>0</v>
      </c>
      <c r="N123" s="262">
        <f t="shared" si="31"/>
        <v>5571.599999999999</v>
      </c>
      <c r="Q123" s="121"/>
      <c r="R123" s="120">
        <f>G123+G170+G267+G417+G444</f>
        <v>4341</v>
      </c>
    </row>
    <row r="124" spans="1:17" s="15" customFormat="1" ht="14.25" customHeight="1">
      <c r="A124" s="131" t="s">
        <v>46</v>
      </c>
      <c r="B124" s="243">
        <v>903</v>
      </c>
      <c r="C124" s="9">
        <v>10</v>
      </c>
      <c r="D124" s="9" t="s">
        <v>9</v>
      </c>
      <c r="E124" s="9" t="s">
        <v>106</v>
      </c>
      <c r="F124" s="9"/>
      <c r="G124" s="72">
        <f>G125+G127</f>
        <v>2823.8999999999996</v>
      </c>
      <c r="H124" s="27">
        <f aca="true" t="shared" si="51" ref="H124:M124">H125+H127</f>
        <v>2747.7</v>
      </c>
      <c r="I124" s="60">
        <f t="shared" si="51"/>
        <v>0</v>
      </c>
      <c r="J124" s="60">
        <f t="shared" si="51"/>
        <v>0</v>
      </c>
      <c r="K124" s="84">
        <f t="shared" si="51"/>
        <v>2823.8999999999996</v>
      </c>
      <c r="L124" s="60">
        <f t="shared" si="51"/>
        <v>0</v>
      </c>
      <c r="M124" s="84">
        <f t="shared" si="51"/>
        <v>0</v>
      </c>
      <c r="N124" s="262">
        <f t="shared" si="31"/>
        <v>5571.599999999999</v>
      </c>
      <c r="Q124" s="121"/>
    </row>
    <row r="125" spans="1:17" s="15" customFormat="1" ht="15" customHeight="1">
      <c r="A125" s="131" t="s">
        <v>108</v>
      </c>
      <c r="B125" s="242">
        <v>903</v>
      </c>
      <c r="C125" s="9">
        <v>10</v>
      </c>
      <c r="D125" s="9" t="s">
        <v>9</v>
      </c>
      <c r="E125" s="9" t="s">
        <v>107</v>
      </c>
      <c r="F125" s="9"/>
      <c r="G125" s="70">
        <f>G126</f>
        <v>1955.1</v>
      </c>
      <c r="H125" s="25">
        <f aca="true" t="shared" si="52" ref="H125:M125">H126</f>
        <v>1878.9</v>
      </c>
      <c r="I125" s="61">
        <f t="shared" si="52"/>
        <v>0</v>
      </c>
      <c r="J125" s="61">
        <f t="shared" si="52"/>
        <v>0</v>
      </c>
      <c r="K125" s="86">
        <f t="shared" si="52"/>
        <v>1955.1</v>
      </c>
      <c r="L125" s="61">
        <f t="shared" si="52"/>
        <v>0</v>
      </c>
      <c r="M125" s="86">
        <f t="shared" si="52"/>
        <v>0</v>
      </c>
      <c r="N125" s="262">
        <f t="shared" si="31"/>
        <v>3834</v>
      </c>
      <c r="Q125" s="121"/>
    </row>
    <row r="126" spans="1:17" s="15" customFormat="1" ht="12.75">
      <c r="A126" s="162" t="s">
        <v>116</v>
      </c>
      <c r="B126" s="242">
        <v>903</v>
      </c>
      <c r="C126" s="9">
        <v>10</v>
      </c>
      <c r="D126" s="9" t="s">
        <v>9</v>
      </c>
      <c r="E126" s="9" t="s">
        <v>107</v>
      </c>
      <c r="F126" s="9" t="s">
        <v>111</v>
      </c>
      <c r="G126" s="70">
        <v>1955.1</v>
      </c>
      <c r="H126" s="7">
        <v>1878.9</v>
      </c>
      <c r="I126" s="59"/>
      <c r="J126" s="59"/>
      <c r="K126" s="208">
        <v>1955.1</v>
      </c>
      <c r="L126" s="59"/>
      <c r="M126" s="83"/>
      <c r="N126" s="262">
        <f t="shared" si="31"/>
        <v>3834</v>
      </c>
      <c r="Q126" s="121"/>
    </row>
    <row r="127" spans="1:17" s="15" customFormat="1" ht="30">
      <c r="A127" s="131" t="s">
        <v>110</v>
      </c>
      <c r="B127" s="242">
        <v>903</v>
      </c>
      <c r="C127" s="9">
        <v>10</v>
      </c>
      <c r="D127" s="9" t="s">
        <v>9</v>
      </c>
      <c r="E127" s="9" t="s">
        <v>109</v>
      </c>
      <c r="F127" s="9"/>
      <c r="G127" s="70">
        <f>G128</f>
        <v>868.8</v>
      </c>
      <c r="H127" s="25">
        <f aca="true" t="shared" si="53" ref="H127:M127">H128</f>
        <v>868.8</v>
      </c>
      <c r="I127" s="61">
        <f t="shared" si="53"/>
        <v>0</v>
      </c>
      <c r="J127" s="61">
        <f t="shared" si="53"/>
        <v>0</v>
      </c>
      <c r="K127" s="86">
        <f t="shared" si="53"/>
        <v>868.8</v>
      </c>
      <c r="L127" s="61">
        <f t="shared" si="53"/>
        <v>0</v>
      </c>
      <c r="M127" s="86">
        <f t="shared" si="53"/>
        <v>0</v>
      </c>
      <c r="N127" s="262">
        <f t="shared" si="31"/>
        <v>1737.6</v>
      </c>
      <c r="Q127" s="121"/>
    </row>
    <row r="128" spans="1:17" s="15" customFormat="1" ht="12.75">
      <c r="A128" s="162" t="s">
        <v>116</v>
      </c>
      <c r="B128" s="242">
        <v>903</v>
      </c>
      <c r="C128" s="9">
        <v>10</v>
      </c>
      <c r="D128" s="9" t="s">
        <v>9</v>
      </c>
      <c r="E128" s="9" t="s">
        <v>109</v>
      </c>
      <c r="F128" s="9" t="s">
        <v>111</v>
      </c>
      <c r="G128" s="70">
        <v>868.8</v>
      </c>
      <c r="H128" s="7">
        <v>868.8</v>
      </c>
      <c r="I128" s="59"/>
      <c r="J128" s="59"/>
      <c r="K128" s="208">
        <v>868.8</v>
      </c>
      <c r="L128" s="59"/>
      <c r="M128" s="83"/>
      <c r="N128" s="262">
        <f t="shared" si="31"/>
        <v>1737.6</v>
      </c>
      <c r="Q128" s="121"/>
    </row>
    <row r="129" spans="1:17" s="15" customFormat="1" ht="14.25">
      <c r="A129" s="140" t="s">
        <v>40</v>
      </c>
      <c r="B129" s="253">
        <v>903</v>
      </c>
      <c r="C129" s="130" t="s">
        <v>18</v>
      </c>
      <c r="D129" s="130" t="s">
        <v>26</v>
      </c>
      <c r="E129" s="130"/>
      <c r="F129" s="130"/>
      <c r="G129" s="56">
        <f>G131+G134</f>
        <v>3289.7</v>
      </c>
      <c r="H129" s="24">
        <f aca="true" t="shared" si="54" ref="H129:M129">H131+H134</f>
        <v>3704.9</v>
      </c>
      <c r="I129" s="58">
        <f t="shared" si="54"/>
        <v>0</v>
      </c>
      <c r="J129" s="58">
        <f t="shared" si="54"/>
        <v>0</v>
      </c>
      <c r="K129" s="81">
        <f t="shared" si="54"/>
        <v>3289.6</v>
      </c>
      <c r="L129" s="58">
        <f t="shared" si="54"/>
        <v>0</v>
      </c>
      <c r="M129" s="81">
        <f t="shared" si="54"/>
        <v>0</v>
      </c>
      <c r="N129" s="262">
        <f t="shared" si="31"/>
        <v>6994.5</v>
      </c>
      <c r="Q129" s="121"/>
    </row>
    <row r="130" spans="1:17" s="15" customFormat="1" ht="30">
      <c r="A130" s="131" t="s">
        <v>197</v>
      </c>
      <c r="B130" s="254">
        <v>903</v>
      </c>
      <c r="C130" s="163" t="s">
        <v>18</v>
      </c>
      <c r="D130" s="163" t="s">
        <v>26</v>
      </c>
      <c r="E130" s="9" t="s">
        <v>196</v>
      </c>
      <c r="F130" s="130"/>
      <c r="G130" s="70">
        <f>G131</f>
        <v>536</v>
      </c>
      <c r="H130" s="25">
        <f aca="true" t="shared" si="55" ref="H130:M130">H131</f>
        <v>581.9000000000001</v>
      </c>
      <c r="I130" s="61">
        <f t="shared" si="55"/>
        <v>0</v>
      </c>
      <c r="J130" s="61">
        <f t="shared" si="55"/>
        <v>0</v>
      </c>
      <c r="K130" s="86">
        <f t="shared" si="55"/>
        <v>535.9</v>
      </c>
      <c r="L130" s="61">
        <f t="shared" si="55"/>
        <v>0</v>
      </c>
      <c r="M130" s="86">
        <f t="shared" si="55"/>
        <v>0</v>
      </c>
      <c r="N130" s="262">
        <f t="shared" si="31"/>
        <v>1117.8000000000002</v>
      </c>
      <c r="Q130" s="121"/>
    </row>
    <row r="131" spans="1:17" s="15" customFormat="1" ht="59.25" customHeight="1">
      <c r="A131" s="131" t="s">
        <v>67</v>
      </c>
      <c r="B131" s="254">
        <v>903</v>
      </c>
      <c r="C131" s="163" t="s">
        <v>18</v>
      </c>
      <c r="D131" s="163" t="s">
        <v>26</v>
      </c>
      <c r="E131" s="9" t="s">
        <v>112</v>
      </c>
      <c r="F131" s="163"/>
      <c r="G131" s="70">
        <f>G132+G133</f>
        <v>536</v>
      </c>
      <c r="H131" s="25">
        <f aca="true" t="shared" si="56" ref="H131:M131">H132+H133</f>
        <v>581.9000000000001</v>
      </c>
      <c r="I131" s="61">
        <f t="shared" si="56"/>
        <v>0</v>
      </c>
      <c r="J131" s="61">
        <f t="shared" si="56"/>
        <v>0</v>
      </c>
      <c r="K131" s="86">
        <f t="shared" si="56"/>
        <v>535.9</v>
      </c>
      <c r="L131" s="61">
        <f t="shared" si="56"/>
        <v>0</v>
      </c>
      <c r="M131" s="86">
        <f t="shared" si="56"/>
        <v>0</v>
      </c>
      <c r="N131" s="262">
        <f t="shared" si="31"/>
        <v>1117.8000000000002</v>
      </c>
      <c r="Q131" s="121"/>
    </row>
    <row r="132" spans="1:17" s="15" customFormat="1" ht="50.25" customHeight="1">
      <c r="A132" s="137" t="s">
        <v>85</v>
      </c>
      <c r="B132" s="254">
        <v>903</v>
      </c>
      <c r="C132" s="163" t="s">
        <v>18</v>
      </c>
      <c r="D132" s="163" t="s">
        <v>26</v>
      </c>
      <c r="E132" s="9" t="s">
        <v>112</v>
      </c>
      <c r="F132" s="163" t="s">
        <v>87</v>
      </c>
      <c r="G132" s="70">
        <v>510.4</v>
      </c>
      <c r="H132" s="7">
        <v>554.2</v>
      </c>
      <c r="I132" s="59"/>
      <c r="J132" s="59"/>
      <c r="K132" s="208">
        <v>510.4</v>
      </c>
      <c r="L132" s="59"/>
      <c r="M132" s="83"/>
      <c r="N132" s="262">
        <f t="shared" si="31"/>
        <v>1064.6</v>
      </c>
      <c r="Q132" s="121"/>
    </row>
    <row r="133" spans="1:17" s="15" customFormat="1" ht="25.5">
      <c r="A133" s="137" t="s">
        <v>91</v>
      </c>
      <c r="B133" s="254">
        <v>903</v>
      </c>
      <c r="C133" s="163" t="s">
        <v>18</v>
      </c>
      <c r="D133" s="163" t="s">
        <v>26</v>
      </c>
      <c r="E133" s="9" t="s">
        <v>112</v>
      </c>
      <c r="F133" s="163" t="s">
        <v>90</v>
      </c>
      <c r="G133" s="70">
        <v>25.6</v>
      </c>
      <c r="H133" s="7">
        <v>27.7</v>
      </c>
      <c r="I133" s="59"/>
      <c r="J133" s="59"/>
      <c r="K133" s="208">
        <v>25.5</v>
      </c>
      <c r="L133" s="59"/>
      <c r="M133" s="83"/>
      <c r="N133" s="262">
        <f t="shared" si="31"/>
        <v>53.2</v>
      </c>
      <c r="Q133" s="121"/>
    </row>
    <row r="134" spans="1:17" s="15" customFormat="1" ht="30">
      <c r="A134" s="135" t="s">
        <v>53</v>
      </c>
      <c r="B134" s="254">
        <v>903</v>
      </c>
      <c r="C134" s="163" t="s">
        <v>18</v>
      </c>
      <c r="D134" s="163" t="s">
        <v>26</v>
      </c>
      <c r="E134" s="163" t="s">
        <v>113</v>
      </c>
      <c r="F134" s="163"/>
      <c r="G134" s="70">
        <f>G136+G135</f>
        <v>2753.7</v>
      </c>
      <c r="H134" s="25">
        <f aca="true" t="shared" si="57" ref="H134:M134">H136+H135</f>
        <v>3123</v>
      </c>
      <c r="I134" s="61">
        <f t="shared" si="57"/>
        <v>0</v>
      </c>
      <c r="J134" s="61">
        <f t="shared" si="57"/>
        <v>0</v>
      </c>
      <c r="K134" s="86">
        <f t="shared" si="57"/>
        <v>2753.7</v>
      </c>
      <c r="L134" s="61">
        <f t="shared" si="57"/>
        <v>0</v>
      </c>
      <c r="M134" s="86">
        <f t="shared" si="57"/>
        <v>0</v>
      </c>
      <c r="N134" s="262">
        <f t="shared" si="31"/>
        <v>5876.7</v>
      </c>
      <c r="Q134" s="121"/>
    </row>
    <row r="135" spans="1:17" s="15" customFormat="1" ht="25.5">
      <c r="A135" s="137" t="s">
        <v>91</v>
      </c>
      <c r="B135" s="254">
        <v>903</v>
      </c>
      <c r="C135" s="163" t="s">
        <v>18</v>
      </c>
      <c r="D135" s="163" t="s">
        <v>26</v>
      </c>
      <c r="E135" s="163" t="s">
        <v>113</v>
      </c>
      <c r="F135" s="9" t="s">
        <v>90</v>
      </c>
      <c r="G135" s="119">
        <v>29.1</v>
      </c>
      <c r="H135" s="7">
        <v>34.1</v>
      </c>
      <c r="I135" s="59"/>
      <c r="J135" s="59"/>
      <c r="K135" s="208">
        <v>29.1</v>
      </c>
      <c r="L135" s="59"/>
      <c r="M135" s="83"/>
      <c r="N135" s="262">
        <f t="shared" si="31"/>
        <v>63.2</v>
      </c>
      <c r="Q135" s="121"/>
    </row>
    <row r="136" spans="1:17" s="15" customFormat="1" ht="15">
      <c r="A136" s="131" t="s">
        <v>116</v>
      </c>
      <c r="B136" s="254">
        <v>903</v>
      </c>
      <c r="C136" s="163" t="s">
        <v>18</v>
      </c>
      <c r="D136" s="163" t="s">
        <v>26</v>
      </c>
      <c r="E136" s="163" t="s">
        <v>113</v>
      </c>
      <c r="F136" s="163" t="s">
        <v>111</v>
      </c>
      <c r="G136" s="70">
        <v>2724.6</v>
      </c>
      <c r="H136" s="7">
        <v>3088.9</v>
      </c>
      <c r="I136" s="59"/>
      <c r="J136" s="59"/>
      <c r="K136" s="208">
        <v>2724.6</v>
      </c>
      <c r="L136" s="59"/>
      <c r="M136" s="83"/>
      <c r="N136" s="262">
        <f t="shared" si="31"/>
        <v>5813.5</v>
      </c>
      <c r="Q136" s="121"/>
    </row>
    <row r="137" spans="1:18" s="15" customFormat="1" ht="14.25">
      <c r="A137" s="129" t="s">
        <v>68</v>
      </c>
      <c r="B137" s="255">
        <v>903</v>
      </c>
      <c r="C137" s="164" t="s">
        <v>18</v>
      </c>
      <c r="D137" s="164" t="s">
        <v>22</v>
      </c>
      <c r="E137" s="164"/>
      <c r="F137" s="164"/>
      <c r="G137" s="56">
        <f>G139</f>
        <v>1960</v>
      </c>
      <c r="H137" s="24">
        <f aca="true" t="shared" si="58" ref="H137:M137">H139</f>
        <v>2310</v>
      </c>
      <c r="I137" s="58">
        <f t="shared" si="58"/>
        <v>0</v>
      </c>
      <c r="J137" s="58">
        <f t="shared" si="58"/>
        <v>0</v>
      </c>
      <c r="K137" s="81">
        <f t="shared" si="58"/>
        <v>1960</v>
      </c>
      <c r="L137" s="58">
        <f t="shared" si="58"/>
        <v>0</v>
      </c>
      <c r="M137" s="81">
        <f t="shared" si="58"/>
        <v>0</v>
      </c>
      <c r="N137" s="262">
        <f t="shared" si="31"/>
        <v>4270</v>
      </c>
      <c r="Q137" s="121"/>
      <c r="R137" s="120">
        <f>G137+G421</f>
        <v>8090.7</v>
      </c>
    </row>
    <row r="138" spans="1:17" s="15" customFormat="1" ht="30">
      <c r="A138" s="135" t="s">
        <v>199</v>
      </c>
      <c r="B138" s="251">
        <v>903</v>
      </c>
      <c r="C138" s="165" t="s">
        <v>18</v>
      </c>
      <c r="D138" s="165" t="s">
        <v>22</v>
      </c>
      <c r="E138" s="165" t="s">
        <v>198</v>
      </c>
      <c r="F138" s="164"/>
      <c r="G138" s="70">
        <f>G139</f>
        <v>1960</v>
      </c>
      <c r="H138" s="25">
        <f aca="true" t="shared" si="59" ref="H138:M139">H139</f>
        <v>2310</v>
      </c>
      <c r="I138" s="61">
        <f t="shared" si="59"/>
        <v>0</v>
      </c>
      <c r="J138" s="61">
        <f t="shared" si="59"/>
        <v>0</v>
      </c>
      <c r="K138" s="86">
        <f t="shared" si="59"/>
        <v>1960</v>
      </c>
      <c r="L138" s="61">
        <f t="shared" si="59"/>
        <v>0</v>
      </c>
      <c r="M138" s="86">
        <f t="shared" si="59"/>
        <v>0</v>
      </c>
      <c r="N138" s="262">
        <f t="shared" si="31"/>
        <v>4270</v>
      </c>
      <c r="Q138" s="121"/>
    </row>
    <row r="139" spans="1:17" s="15" customFormat="1" ht="24" customHeight="1">
      <c r="A139" s="162" t="s">
        <v>181</v>
      </c>
      <c r="B139" s="251">
        <v>903</v>
      </c>
      <c r="C139" s="165" t="s">
        <v>18</v>
      </c>
      <c r="D139" s="165" t="s">
        <v>22</v>
      </c>
      <c r="E139" s="165" t="s">
        <v>218</v>
      </c>
      <c r="F139" s="163"/>
      <c r="G139" s="70">
        <f>G140</f>
        <v>1960</v>
      </c>
      <c r="H139" s="25">
        <f t="shared" si="59"/>
        <v>2310</v>
      </c>
      <c r="I139" s="61">
        <f t="shared" si="59"/>
        <v>0</v>
      </c>
      <c r="J139" s="61">
        <f t="shared" si="59"/>
        <v>0</v>
      </c>
      <c r="K139" s="86">
        <f t="shared" si="59"/>
        <v>1960</v>
      </c>
      <c r="L139" s="61">
        <f t="shared" si="59"/>
        <v>0</v>
      </c>
      <c r="M139" s="86">
        <f t="shared" si="59"/>
        <v>0</v>
      </c>
      <c r="N139" s="262">
        <f t="shared" si="31"/>
        <v>4270</v>
      </c>
      <c r="Q139" s="121"/>
    </row>
    <row r="140" spans="1:17" s="15" customFormat="1" ht="27.75" customHeight="1">
      <c r="A140" s="162" t="s">
        <v>250</v>
      </c>
      <c r="B140" s="251">
        <v>903</v>
      </c>
      <c r="C140" s="165" t="s">
        <v>18</v>
      </c>
      <c r="D140" s="165" t="s">
        <v>22</v>
      </c>
      <c r="E140" s="165" t="s">
        <v>218</v>
      </c>
      <c r="F140" s="163" t="s">
        <v>251</v>
      </c>
      <c r="G140" s="70">
        <v>1960</v>
      </c>
      <c r="H140" s="7">
        <v>2310</v>
      </c>
      <c r="I140" s="59"/>
      <c r="J140" s="59"/>
      <c r="K140" s="210">
        <v>1960</v>
      </c>
      <c r="L140" s="59"/>
      <c r="M140" s="83"/>
      <c r="N140" s="262">
        <f t="shared" si="31"/>
        <v>4270</v>
      </c>
      <c r="Q140" s="121"/>
    </row>
    <row r="141" spans="1:17" s="15" customFormat="1" ht="15">
      <c r="A141" s="129" t="s">
        <v>54</v>
      </c>
      <c r="B141" s="253">
        <v>903</v>
      </c>
      <c r="C141" s="130" t="s">
        <v>18</v>
      </c>
      <c r="D141" s="130" t="s">
        <v>12</v>
      </c>
      <c r="E141" s="165"/>
      <c r="F141" s="165"/>
      <c r="G141" s="56">
        <f>G143</f>
        <v>1111.3</v>
      </c>
      <c r="H141" s="24">
        <f aca="true" t="shared" si="60" ref="H141:M141">H143</f>
        <v>1219.2</v>
      </c>
      <c r="I141" s="58">
        <f t="shared" si="60"/>
        <v>0</v>
      </c>
      <c r="J141" s="58">
        <f t="shared" si="60"/>
        <v>0</v>
      </c>
      <c r="K141" s="81">
        <f t="shared" si="60"/>
        <v>1111.4</v>
      </c>
      <c r="L141" s="58">
        <f t="shared" si="60"/>
        <v>0</v>
      </c>
      <c r="M141" s="81">
        <f t="shared" si="60"/>
        <v>0</v>
      </c>
      <c r="N141" s="262">
        <f t="shared" si="31"/>
        <v>2330.6000000000004</v>
      </c>
      <c r="Q141" s="121"/>
    </row>
    <row r="142" spans="1:17" s="15" customFormat="1" ht="30">
      <c r="A142" s="135" t="s">
        <v>197</v>
      </c>
      <c r="B142" s="254">
        <v>903</v>
      </c>
      <c r="C142" s="163" t="s">
        <v>18</v>
      </c>
      <c r="D142" s="163" t="s">
        <v>12</v>
      </c>
      <c r="E142" s="163" t="s">
        <v>196</v>
      </c>
      <c r="F142" s="165"/>
      <c r="G142" s="70">
        <f>G143</f>
        <v>1111.3</v>
      </c>
      <c r="H142" s="25">
        <f aca="true" t="shared" si="61" ref="H142:M142">H143</f>
        <v>1219.2</v>
      </c>
      <c r="I142" s="61">
        <f t="shared" si="61"/>
        <v>0</v>
      </c>
      <c r="J142" s="61">
        <f t="shared" si="61"/>
        <v>0</v>
      </c>
      <c r="K142" s="86">
        <f t="shared" si="61"/>
        <v>1111.4</v>
      </c>
      <c r="L142" s="61">
        <f t="shared" si="61"/>
        <v>0</v>
      </c>
      <c r="M142" s="86">
        <f t="shared" si="61"/>
        <v>0</v>
      </c>
      <c r="N142" s="262">
        <f t="shared" si="31"/>
        <v>2330.6000000000004</v>
      </c>
      <c r="Q142" s="121"/>
    </row>
    <row r="143" spans="1:17" s="15" customFormat="1" ht="58.5" customHeight="1">
      <c r="A143" s="166" t="s">
        <v>69</v>
      </c>
      <c r="B143" s="254">
        <v>903</v>
      </c>
      <c r="C143" s="163" t="s">
        <v>18</v>
      </c>
      <c r="D143" s="163" t="s">
        <v>12</v>
      </c>
      <c r="E143" s="163" t="s">
        <v>114</v>
      </c>
      <c r="F143" s="163"/>
      <c r="G143" s="70">
        <f>G144+G145</f>
        <v>1111.3</v>
      </c>
      <c r="H143" s="25">
        <f aca="true" t="shared" si="62" ref="H143:M143">H144+H145</f>
        <v>1219.2</v>
      </c>
      <c r="I143" s="61">
        <f t="shared" si="62"/>
        <v>0</v>
      </c>
      <c r="J143" s="61">
        <f t="shared" si="62"/>
        <v>0</v>
      </c>
      <c r="K143" s="86">
        <f t="shared" si="62"/>
        <v>1111.4</v>
      </c>
      <c r="L143" s="61">
        <f t="shared" si="62"/>
        <v>0</v>
      </c>
      <c r="M143" s="86">
        <f t="shared" si="62"/>
        <v>0</v>
      </c>
      <c r="N143" s="262">
        <f t="shared" si="31"/>
        <v>2330.6000000000004</v>
      </c>
      <c r="Q143" s="121"/>
    </row>
    <row r="144" spans="1:17" s="15" customFormat="1" ht="52.5" customHeight="1">
      <c r="A144" s="137" t="s">
        <v>85</v>
      </c>
      <c r="B144" s="254">
        <v>903</v>
      </c>
      <c r="C144" s="163" t="s">
        <v>18</v>
      </c>
      <c r="D144" s="163" t="s">
        <v>12</v>
      </c>
      <c r="E144" s="163" t="s">
        <v>114</v>
      </c>
      <c r="F144" s="163" t="s">
        <v>87</v>
      </c>
      <c r="G144" s="70">
        <v>1019.5</v>
      </c>
      <c r="H144" s="7">
        <v>1124.3</v>
      </c>
      <c r="I144" s="59"/>
      <c r="J144" s="59"/>
      <c r="K144" s="208">
        <v>1019.5</v>
      </c>
      <c r="L144" s="59"/>
      <c r="M144" s="83"/>
      <c r="N144" s="262">
        <f t="shared" si="31"/>
        <v>2143.8</v>
      </c>
      <c r="Q144" s="121"/>
    </row>
    <row r="145" spans="1:17" s="15" customFormat="1" ht="25.5">
      <c r="A145" s="137" t="s">
        <v>91</v>
      </c>
      <c r="B145" s="254">
        <v>903</v>
      </c>
      <c r="C145" s="163" t="s">
        <v>18</v>
      </c>
      <c r="D145" s="163" t="s">
        <v>12</v>
      </c>
      <c r="E145" s="163" t="s">
        <v>114</v>
      </c>
      <c r="F145" s="163" t="s">
        <v>90</v>
      </c>
      <c r="G145" s="70">
        <v>91.8</v>
      </c>
      <c r="H145" s="7">
        <v>94.9</v>
      </c>
      <c r="I145" s="59"/>
      <c r="J145" s="59"/>
      <c r="K145" s="208">
        <v>91.9</v>
      </c>
      <c r="L145" s="59"/>
      <c r="M145" s="83"/>
      <c r="N145" s="262">
        <f t="shared" si="31"/>
        <v>186.8</v>
      </c>
      <c r="Q145" s="121"/>
    </row>
    <row r="146" spans="1:17" s="15" customFormat="1" ht="18">
      <c r="A146" s="125" t="s">
        <v>28</v>
      </c>
      <c r="B146" s="256"/>
      <c r="C146" s="9"/>
      <c r="D146" s="9"/>
      <c r="E146" s="9"/>
      <c r="F146" s="9"/>
      <c r="G146" s="56">
        <f>G147+G167+G169</f>
        <v>4782.099999999999</v>
      </c>
      <c r="H146" s="22">
        <f aca="true" t="shared" si="63" ref="H146:M146">H147+H169</f>
        <v>4723.9</v>
      </c>
      <c r="I146" s="65">
        <f t="shared" si="63"/>
        <v>0</v>
      </c>
      <c r="J146" s="65">
        <f t="shared" si="63"/>
        <v>0</v>
      </c>
      <c r="K146" s="95">
        <f t="shared" si="63"/>
        <v>4782.099999999999</v>
      </c>
      <c r="L146" s="65">
        <f t="shared" si="63"/>
        <v>0</v>
      </c>
      <c r="M146" s="95">
        <f t="shared" si="63"/>
        <v>0</v>
      </c>
      <c r="N146" s="262">
        <f t="shared" si="31"/>
        <v>9506</v>
      </c>
      <c r="Q146" s="121"/>
    </row>
    <row r="147" spans="1:17" s="15" customFormat="1" ht="14.25">
      <c r="A147" s="129" t="s">
        <v>25</v>
      </c>
      <c r="B147" s="241">
        <v>930</v>
      </c>
      <c r="C147" s="167" t="s">
        <v>9</v>
      </c>
      <c r="D147" s="7"/>
      <c r="E147" s="7"/>
      <c r="F147" s="10"/>
      <c r="G147" s="56">
        <f>G148+G158</f>
        <v>4536.099999999999</v>
      </c>
      <c r="H147" s="34">
        <f aca="true" t="shared" si="64" ref="H147:M147">H148+H158</f>
        <v>4537.5</v>
      </c>
      <c r="I147" s="66">
        <f t="shared" si="64"/>
        <v>0</v>
      </c>
      <c r="J147" s="66">
        <f t="shared" si="64"/>
        <v>0</v>
      </c>
      <c r="K147" s="96">
        <f t="shared" si="64"/>
        <v>4554.2</v>
      </c>
      <c r="L147" s="66">
        <f t="shared" si="64"/>
        <v>0</v>
      </c>
      <c r="M147" s="96">
        <f t="shared" si="64"/>
        <v>0</v>
      </c>
      <c r="N147" s="262">
        <f t="shared" si="31"/>
        <v>9091.7</v>
      </c>
      <c r="Q147" s="121"/>
    </row>
    <row r="148" spans="1:17" s="15" customFormat="1" ht="42.75" customHeight="1">
      <c r="A148" s="140" t="s">
        <v>41</v>
      </c>
      <c r="B148" s="244">
        <v>930</v>
      </c>
      <c r="C148" s="130" t="s">
        <v>9</v>
      </c>
      <c r="D148" s="130" t="s">
        <v>26</v>
      </c>
      <c r="E148" s="130"/>
      <c r="F148" s="130"/>
      <c r="G148" s="64">
        <f>G149+G156</f>
        <v>1413.5000000000002</v>
      </c>
      <c r="H148" s="29">
        <f aca="true" t="shared" si="65" ref="H148:M148">H149+H156</f>
        <v>1613</v>
      </c>
      <c r="I148" s="63">
        <f t="shared" si="65"/>
        <v>0</v>
      </c>
      <c r="J148" s="63">
        <f t="shared" si="65"/>
        <v>0</v>
      </c>
      <c r="K148" s="89">
        <f t="shared" si="65"/>
        <v>1413.6000000000001</v>
      </c>
      <c r="L148" s="63">
        <f t="shared" si="65"/>
        <v>0</v>
      </c>
      <c r="M148" s="89">
        <f t="shared" si="65"/>
        <v>0</v>
      </c>
      <c r="N148" s="262">
        <f aca="true" t="shared" si="66" ref="N148:N220">SUM(H148:M148)</f>
        <v>3026.6000000000004</v>
      </c>
      <c r="Q148" s="121"/>
    </row>
    <row r="149" spans="1:17" s="15" customFormat="1" ht="31.5" customHeight="1">
      <c r="A149" s="131" t="s">
        <v>89</v>
      </c>
      <c r="B149" s="243">
        <v>930</v>
      </c>
      <c r="C149" s="9" t="s">
        <v>9</v>
      </c>
      <c r="D149" s="9" t="s">
        <v>26</v>
      </c>
      <c r="E149" s="9" t="s">
        <v>101</v>
      </c>
      <c r="F149" s="9"/>
      <c r="G149" s="72">
        <f>G150</f>
        <v>1246.3000000000002</v>
      </c>
      <c r="H149" s="27">
        <f aca="true" t="shared" si="67" ref="H149:M149">H150</f>
        <v>1504.8</v>
      </c>
      <c r="I149" s="60">
        <f t="shared" si="67"/>
        <v>0</v>
      </c>
      <c r="J149" s="60">
        <f t="shared" si="67"/>
        <v>0</v>
      </c>
      <c r="K149" s="84">
        <f t="shared" si="67"/>
        <v>1246.4</v>
      </c>
      <c r="L149" s="60">
        <f t="shared" si="67"/>
        <v>0</v>
      </c>
      <c r="M149" s="84">
        <f t="shared" si="67"/>
        <v>0</v>
      </c>
      <c r="N149" s="262">
        <f t="shared" si="66"/>
        <v>2751.2</v>
      </c>
      <c r="Q149" s="121"/>
    </row>
    <row r="150" spans="1:17" s="15" customFormat="1" ht="12.75">
      <c r="A150" s="162" t="s">
        <v>13</v>
      </c>
      <c r="B150" s="242">
        <v>930</v>
      </c>
      <c r="C150" s="9" t="s">
        <v>9</v>
      </c>
      <c r="D150" s="9" t="s">
        <v>26</v>
      </c>
      <c r="E150" s="9" t="s">
        <v>102</v>
      </c>
      <c r="F150" s="130"/>
      <c r="G150" s="70">
        <f>G151+G152+G153+G154</f>
        <v>1246.3000000000002</v>
      </c>
      <c r="H150" s="25">
        <f aca="true" t="shared" si="68" ref="H150:M150">H151+H152+H153+H154</f>
        <v>1504.8</v>
      </c>
      <c r="I150" s="61">
        <f t="shared" si="68"/>
        <v>0</v>
      </c>
      <c r="J150" s="61">
        <f t="shared" si="68"/>
        <v>0</v>
      </c>
      <c r="K150" s="86">
        <f t="shared" si="68"/>
        <v>1246.4</v>
      </c>
      <c r="L150" s="61">
        <f t="shared" si="68"/>
        <v>0</v>
      </c>
      <c r="M150" s="86">
        <f t="shared" si="68"/>
        <v>0</v>
      </c>
      <c r="N150" s="262">
        <f t="shared" si="66"/>
        <v>2751.2</v>
      </c>
      <c r="Q150" s="121"/>
    </row>
    <row r="151" spans="1:17" s="15" customFormat="1" ht="52.5" customHeight="1">
      <c r="A151" s="137" t="s">
        <v>85</v>
      </c>
      <c r="B151" s="242">
        <v>930</v>
      </c>
      <c r="C151" s="9" t="s">
        <v>9</v>
      </c>
      <c r="D151" s="9" t="s">
        <v>26</v>
      </c>
      <c r="E151" s="9" t="s">
        <v>102</v>
      </c>
      <c r="F151" s="9" t="s">
        <v>87</v>
      </c>
      <c r="G151" s="70">
        <v>1097</v>
      </c>
      <c r="H151" s="112">
        <v>1405.1</v>
      </c>
      <c r="I151" s="59">
        <v>0</v>
      </c>
      <c r="J151" s="59"/>
      <c r="K151" s="210">
        <v>1097</v>
      </c>
      <c r="L151" s="59"/>
      <c r="M151" s="83"/>
      <c r="N151" s="262">
        <f t="shared" si="66"/>
        <v>2502.1</v>
      </c>
      <c r="Q151" s="121"/>
    </row>
    <row r="152" spans="1:17" s="15" customFormat="1" ht="26.25" customHeight="1">
      <c r="A152" s="137" t="s">
        <v>91</v>
      </c>
      <c r="B152" s="242">
        <v>930</v>
      </c>
      <c r="C152" s="9" t="s">
        <v>9</v>
      </c>
      <c r="D152" s="9" t="s">
        <v>26</v>
      </c>
      <c r="E152" s="9" t="s">
        <v>102</v>
      </c>
      <c r="F152" s="134" t="s">
        <v>90</v>
      </c>
      <c r="G152" s="139">
        <v>85.2</v>
      </c>
      <c r="H152" s="112">
        <v>35.6</v>
      </c>
      <c r="I152" s="59">
        <v>0</v>
      </c>
      <c r="J152" s="59"/>
      <c r="K152" s="208">
        <v>85.2</v>
      </c>
      <c r="L152" s="59"/>
      <c r="M152" s="83"/>
      <c r="N152" s="262">
        <f t="shared" si="66"/>
        <v>120.80000000000001</v>
      </c>
      <c r="Q152" s="121"/>
    </row>
    <row r="153" spans="1:17" s="15" customFormat="1" ht="15.75" customHeight="1">
      <c r="A153" s="131" t="s">
        <v>116</v>
      </c>
      <c r="B153" s="242">
        <v>930</v>
      </c>
      <c r="C153" s="9" t="s">
        <v>9</v>
      </c>
      <c r="D153" s="9" t="s">
        <v>26</v>
      </c>
      <c r="E153" s="9" t="s">
        <v>102</v>
      </c>
      <c r="F153" s="134" t="s">
        <v>111</v>
      </c>
      <c r="G153" s="139">
        <v>63.9</v>
      </c>
      <c r="H153" s="112">
        <v>63.9</v>
      </c>
      <c r="I153" s="59"/>
      <c r="J153" s="59"/>
      <c r="K153" s="210">
        <v>64</v>
      </c>
      <c r="L153" s="59"/>
      <c r="M153" s="83"/>
      <c r="N153" s="262">
        <f t="shared" si="66"/>
        <v>127.9</v>
      </c>
      <c r="Q153" s="121"/>
    </row>
    <row r="154" spans="1:17" s="15" customFormat="1" ht="15" customHeight="1">
      <c r="A154" s="137" t="s">
        <v>100</v>
      </c>
      <c r="B154" s="242">
        <v>930</v>
      </c>
      <c r="C154" s="9" t="s">
        <v>9</v>
      </c>
      <c r="D154" s="9" t="s">
        <v>26</v>
      </c>
      <c r="E154" s="9" t="s">
        <v>102</v>
      </c>
      <c r="F154" s="134" t="s">
        <v>99</v>
      </c>
      <c r="G154" s="139">
        <v>0.2</v>
      </c>
      <c r="H154" s="112">
        <v>0.2</v>
      </c>
      <c r="I154" s="59"/>
      <c r="J154" s="59"/>
      <c r="K154" s="208">
        <v>0.2</v>
      </c>
      <c r="L154" s="59"/>
      <c r="M154" s="83"/>
      <c r="N154" s="262">
        <f t="shared" si="66"/>
        <v>0.4</v>
      </c>
      <c r="Q154" s="121"/>
    </row>
    <row r="155" spans="1:17" s="15" customFormat="1" ht="16.5" customHeight="1">
      <c r="A155" s="141" t="s">
        <v>120</v>
      </c>
      <c r="B155" s="243">
        <v>930</v>
      </c>
      <c r="C155" s="143" t="s">
        <v>9</v>
      </c>
      <c r="D155" s="142" t="s">
        <v>26</v>
      </c>
      <c r="E155" s="142" t="s">
        <v>118</v>
      </c>
      <c r="F155" s="143"/>
      <c r="G155" s="227">
        <f>G156</f>
        <v>167.2</v>
      </c>
      <c r="H155" s="113">
        <f aca="true" t="shared" si="69" ref="H155:M156">H156</f>
        <v>108.2</v>
      </c>
      <c r="I155" s="31">
        <f t="shared" si="69"/>
        <v>0</v>
      </c>
      <c r="J155" s="31">
        <f t="shared" si="69"/>
        <v>0</v>
      </c>
      <c r="K155" s="92">
        <f t="shared" si="69"/>
        <v>167.2</v>
      </c>
      <c r="L155" s="31">
        <f t="shared" si="69"/>
        <v>0</v>
      </c>
      <c r="M155" s="92">
        <f t="shared" si="69"/>
        <v>0</v>
      </c>
      <c r="N155" s="262">
        <f t="shared" si="66"/>
        <v>275.4</v>
      </c>
      <c r="Q155" s="121"/>
    </row>
    <row r="156" spans="1:17" s="15" customFormat="1" ht="45">
      <c r="A156" s="138" t="s">
        <v>222</v>
      </c>
      <c r="B156" s="242">
        <v>930</v>
      </c>
      <c r="C156" s="134" t="s">
        <v>9</v>
      </c>
      <c r="D156" s="9" t="s">
        <v>26</v>
      </c>
      <c r="E156" s="134" t="s">
        <v>161</v>
      </c>
      <c r="F156" s="134"/>
      <c r="G156" s="139">
        <f>G157</f>
        <v>167.2</v>
      </c>
      <c r="H156" s="26">
        <f t="shared" si="69"/>
        <v>108.2</v>
      </c>
      <c r="I156" s="26">
        <f t="shared" si="69"/>
        <v>0</v>
      </c>
      <c r="J156" s="26">
        <f t="shared" si="69"/>
        <v>0</v>
      </c>
      <c r="K156" s="85">
        <f t="shared" si="69"/>
        <v>167.2</v>
      </c>
      <c r="L156" s="26">
        <f t="shared" si="69"/>
        <v>0</v>
      </c>
      <c r="M156" s="85">
        <f t="shared" si="69"/>
        <v>0</v>
      </c>
      <c r="N156" s="262">
        <f t="shared" si="66"/>
        <v>275.4</v>
      </c>
      <c r="Q156" s="121"/>
    </row>
    <row r="157" spans="1:17" s="15" customFormat="1" ht="49.5" customHeight="1">
      <c r="A157" s="137" t="s">
        <v>85</v>
      </c>
      <c r="B157" s="242">
        <v>930</v>
      </c>
      <c r="C157" s="134" t="s">
        <v>9</v>
      </c>
      <c r="D157" s="9" t="s">
        <v>26</v>
      </c>
      <c r="E157" s="134" t="s">
        <v>161</v>
      </c>
      <c r="F157" s="134" t="s">
        <v>87</v>
      </c>
      <c r="G157" s="139">
        <v>167.2</v>
      </c>
      <c r="H157" s="7">
        <v>108.2</v>
      </c>
      <c r="I157" s="59">
        <v>0</v>
      </c>
      <c r="J157" s="59"/>
      <c r="K157" s="208">
        <v>167.2</v>
      </c>
      <c r="L157" s="59"/>
      <c r="M157" s="83"/>
      <c r="N157" s="262">
        <f t="shared" si="66"/>
        <v>275.4</v>
      </c>
      <c r="Q157" s="121"/>
    </row>
    <row r="158" spans="1:18" s="15" customFormat="1" ht="42.75">
      <c r="A158" s="140" t="s">
        <v>47</v>
      </c>
      <c r="B158" s="241">
        <v>930</v>
      </c>
      <c r="C158" s="130" t="s">
        <v>9</v>
      </c>
      <c r="D158" s="130" t="s">
        <v>12</v>
      </c>
      <c r="E158" s="130"/>
      <c r="F158" s="130"/>
      <c r="G158" s="56">
        <f>G159+G165</f>
        <v>3122.5999999999995</v>
      </c>
      <c r="H158" s="24">
        <f>H159+H165</f>
        <v>2924.5</v>
      </c>
      <c r="I158" s="24">
        <f>I159+I165</f>
        <v>0</v>
      </c>
      <c r="J158" s="58">
        <f>J160+J163+J165</f>
        <v>0</v>
      </c>
      <c r="K158" s="81">
        <f>K160+K163+K165+K167</f>
        <v>3140.5999999999995</v>
      </c>
      <c r="L158" s="58">
        <f>L160+L163+L165</f>
        <v>0</v>
      </c>
      <c r="M158" s="81">
        <f>M160+M163+M165</f>
        <v>0</v>
      </c>
      <c r="N158" s="262">
        <f t="shared" si="66"/>
        <v>6065.099999999999</v>
      </c>
      <c r="Q158" s="121"/>
      <c r="R158" s="120">
        <f>G158+G427</f>
        <v>17572.3</v>
      </c>
    </row>
    <row r="159" spans="1:17" s="15" customFormat="1" ht="30">
      <c r="A159" s="131" t="s">
        <v>89</v>
      </c>
      <c r="B159" s="242">
        <v>930</v>
      </c>
      <c r="C159" s="9" t="s">
        <v>9</v>
      </c>
      <c r="D159" s="9" t="s">
        <v>12</v>
      </c>
      <c r="E159" s="9" t="s">
        <v>101</v>
      </c>
      <c r="F159" s="130"/>
      <c r="G159" s="70">
        <f>G160+G163</f>
        <v>2892.8999999999996</v>
      </c>
      <c r="H159" s="25">
        <f>H160+H163</f>
        <v>2822.2</v>
      </c>
      <c r="I159" s="25">
        <f>I160+I163</f>
        <v>0</v>
      </c>
      <c r="J159" s="25">
        <f>J160+J163</f>
        <v>0</v>
      </c>
      <c r="K159" s="86">
        <f>K160+K163</f>
        <v>2892.8999999999996</v>
      </c>
      <c r="L159" s="61">
        <f>L160</f>
        <v>0</v>
      </c>
      <c r="M159" s="86">
        <f>M160</f>
        <v>0</v>
      </c>
      <c r="N159" s="262">
        <f t="shared" si="66"/>
        <v>5715.099999999999</v>
      </c>
      <c r="Q159" s="121"/>
    </row>
    <row r="160" spans="1:17" s="15" customFormat="1" ht="15" customHeight="1">
      <c r="A160" s="131" t="s">
        <v>13</v>
      </c>
      <c r="B160" s="242">
        <v>930</v>
      </c>
      <c r="C160" s="9" t="s">
        <v>9</v>
      </c>
      <c r="D160" s="9" t="s">
        <v>12</v>
      </c>
      <c r="E160" s="9" t="s">
        <v>102</v>
      </c>
      <c r="F160" s="9"/>
      <c r="G160" s="70">
        <f aca="true" t="shared" si="70" ref="G160:M160">G161+G162</f>
        <v>1418.8</v>
      </c>
      <c r="H160" s="25">
        <f t="shared" si="70"/>
        <v>1631</v>
      </c>
      <c r="I160" s="25">
        <f t="shared" si="70"/>
        <v>0</v>
      </c>
      <c r="J160" s="61">
        <f t="shared" si="70"/>
        <v>0</v>
      </c>
      <c r="K160" s="86">
        <f t="shared" si="70"/>
        <v>1418.8</v>
      </c>
      <c r="L160" s="61">
        <f t="shared" si="70"/>
        <v>0</v>
      </c>
      <c r="M160" s="86">
        <f t="shared" si="70"/>
        <v>0</v>
      </c>
      <c r="N160" s="262">
        <f t="shared" si="66"/>
        <v>3049.8</v>
      </c>
      <c r="Q160" s="121"/>
    </row>
    <row r="161" spans="1:17" s="15" customFormat="1" ht="51" customHeight="1">
      <c r="A161" s="137" t="s">
        <v>85</v>
      </c>
      <c r="B161" s="242">
        <v>930</v>
      </c>
      <c r="C161" s="9" t="s">
        <v>9</v>
      </c>
      <c r="D161" s="9" t="s">
        <v>12</v>
      </c>
      <c r="E161" s="9" t="s">
        <v>102</v>
      </c>
      <c r="F161" s="9" t="s">
        <v>87</v>
      </c>
      <c r="G161" s="70">
        <v>1390.2</v>
      </c>
      <c r="H161" s="112">
        <v>1543.1</v>
      </c>
      <c r="I161" s="59">
        <v>0</v>
      </c>
      <c r="J161" s="59"/>
      <c r="K161" s="208">
        <v>1390.2</v>
      </c>
      <c r="L161" s="59"/>
      <c r="M161" s="83"/>
      <c r="N161" s="262">
        <f t="shared" si="66"/>
        <v>2933.3</v>
      </c>
      <c r="Q161" s="121"/>
    </row>
    <row r="162" spans="1:17" s="15" customFormat="1" ht="28.5" customHeight="1">
      <c r="A162" s="137" t="s">
        <v>91</v>
      </c>
      <c r="B162" s="242">
        <v>930</v>
      </c>
      <c r="C162" s="9" t="s">
        <v>9</v>
      </c>
      <c r="D162" s="9" t="s">
        <v>12</v>
      </c>
      <c r="E162" s="9" t="s">
        <v>102</v>
      </c>
      <c r="F162" s="9" t="s">
        <v>90</v>
      </c>
      <c r="G162" s="70">
        <v>28.6</v>
      </c>
      <c r="H162" s="112">
        <v>87.9</v>
      </c>
      <c r="I162" s="59"/>
      <c r="J162" s="59"/>
      <c r="K162" s="208">
        <v>28.6</v>
      </c>
      <c r="L162" s="59"/>
      <c r="M162" s="83"/>
      <c r="N162" s="262">
        <f t="shared" si="66"/>
        <v>116.5</v>
      </c>
      <c r="Q162" s="121"/>
    </row>
    <row r="163" spans="1:17" s="15" customFormat="1" ht="30">
      <c r="A163" s="131" t="s">
        <v>35</v>
      </c>
      <c r="B163" s="242">
        <v>930</v>
      </c>
      <c r="C163" s="9" t="s">
        <v>9</v>
      </c>
      <c r="D163" s="9" t="s">
        <v>12</v>
      </c>
      <c r="E163" s="9" t="s">
        <v>115</v>
      </c>
      <c r="F163" s="9"/>
      <c r="G163" s="74">
        <f>+G164</f>
        <v>1474.1</v>
      </c>
      <c r="H163" s="7">
        <f>+H164</f>
        <v>1191.2</v>
      </c>
      <c r="I163" s="7">
        <f>+I164</f>
        <v>0</v>
      </c>
      <c r="J163" s="59"/>
      <c r="K163" s="83">
        <f>K164</f>
        <v>1474.1</v>
      </c>
      <c r="L163" s="59"/>
      <c r="M163" s="83"/>
      <c r="N163" s="262">
        <f t="shared" si="66"/>
        <v>2665.3</v>
      </c>
      <c r="Q163" s="121"/>
    </row>
    <row r="164" spans="1:17" s="15" customFormat="1" ht="51" customHeight="1">
      <c r="A164" s="137" t="s">
        <v>85</v>
      </c>
      <c r="B164" s="242">
        <v>930</v>
      </c>
      <c r="C164" s="9" t="s">
        <v>9</v>
      </c>
      <c r="D164" s="9" t="s">
        <v>12</v>
      </c>
      <c r="E164" s="9" t="s">
        <v>115</v>
      </c>
      <c r="F164" s="9" t="s">
        <v>87</v>
      </c>
      <c r="G164" s="70">
        <v>1474.1</v>
      </c>
      <c r="H164" s="112">
        <v>1191.2</v>
      </c>
      <c r="I164" s="59">
        <v>0</v>
      </c>
      <c r="J164" s="59"/>
      <c r="K164" s="208">
        <v>1474.1</v>
      </c>
      <c r="L164" s="59"/>
      <c r="M164" s="83"/>
      <c r="N164" s="262">
        <f t="shared" si="66"/>
        <v>2665.3</v>
      </c>
      <c r="Q164" s="121"/>
    </row>
    <row r="165" spans="1:17" s="15" customFormat="1" ht="45">
      <c r="A165" s="138" t="s">
        <v>222</v>
      </c>
      <c r="B165" s="242">
        <v>930</v>
      </c>
      <c r="C165" s="134" t="s">
        <v>9</v>
      </c>
      <c r="D165" s="9" t="s">
        <v>12</v>
      </c>
      <c r="E165" s="134" t="s">
        <v>161</v>
      </c>
      <c r="F165" s="134"/>
      <c r="G165" s="139">
        <f aca="true" t="shared" si="71" ref="G165:M165">G166</f>
        <v>229.7</v>
      </c>
      <c r="H165" s="26">
        <f t="shared" si="71"/>
        <v>102.3</v>
      </c>
      <c r="I165" s="26">
        <f t="shared" si="71"/>
        <v>0</v>
      </c>
      <c r="J165" s="26">
        <f t="shared" si="71"/>
        <v>0</v>
      </c>
      <c r="K165" s="85">
        <f t="shared" si="71"/>
        <v>229.7</v>
      </c>
      <c r="L165" s="26">
        <f t="shared" si="71"/>
        <v>0</v>
      </c>
      <c r="M165" s="85">
        <f t="shared" si="71"/>
        <v>0</v>
      </c>
      <c r="N165" s="262">
        <f t="shared" si="66"/>
        <v>332</v>
      </c>
      <c r="Q165" s="121"/>
    </row>
    <row r="166" spans="1:17" s="15" customFormat="1" ht="52.5" customHeight="1">
      <c r="A166" s="137" t="s">
        <v>85</v>
      </c>
      <c r="B166" s="242">
        <v>930</v>
      </c>
      <c r="C166" s="134" t="s">
        <v>9</v>
      </c>
      <c r="D166" s="9" t="s">
        <v>12</v>
      </c>
      <c r="E166" s="134" t="s">
        <v>161</v>
      </c>
      <c r="F166" s="134" t="s">
        <v>87</v>
      </c>
      <c r="G166" s="139">
        <v>229.7</v>
      </c>
      <c r="H166" s="7">
        <v>102.3</v>
      </c>
      <c r="I166" s="59">
        <v>0</v>
      </c>
      <c r="J166" s="59"/>
      <c r="K166" s="208">
        <v>229.7</v>
      </c>
      <c r="L166" s="59"/>
      <c r="M166" s="83"/>
      <c r="N166" s="262">
        <f t="shared" si="66"/>
        <v>332</v>
      </c>
      <c r="Q166" s="121"/>
    </row>
    <row r="167" spans="1:17" s="15" customFormat="1" ht="30.75" customHeight="1">
      <c r="A167" s="200" t="s">
        <v>270</v>
      </c>
      <c r="B167" s="252">
        <v>930</v>
      </c>
      <c r="C167" s="175" t="s">
        <v>14</v>
      </c>
      <c r="D167" s="176" t="s">
        <v>24</v>
      </c>
      <c r="E167" s="175"/>
      <c r="F167" s="175"/>
      <c r="G167" s="230">
        <f>G168</f>
        <v>18</v>
      </c>
      <c r="H167" s="28"/>
      <c r="I167" s="28"/>
      <c r="J167" s="28"/>
      <c r="K167" s="81">
        <f>K168</f>
        <v>18</v>
      </c>
      <c r="L167" s="28"/>
      <c r="M167" s="88"/>
      <c r="N167" s="262">
        <f>SUM(H167:M167)</f>
        <v>18</v>
      </c>
      <c r="Q167" s="121"/>
    </row>
    <row r="168" spans="1:17" s="15" customFormat="1" ht="27.75" customHeight="1">
      <c r="A168" s="203" t="s">
        <v>91</v>
      </c>
      <c r="B168" s="250">
        <v>930</v>
      </c>
      <c r="C168" s="174" t="s">
        <v>14</v>
      </c>
      <c r="D168" s="159" t="s">
        <v>24</v>
      </c>
      <c r="E168" s="174" t="s">
        <v>105</v>
      </c>
      <c r="F168" s="174" t="s">
        <v>90</v>
      </c>
      <c r="G168" s="229">
        <v>18</v>
      </c>
      <c r="H168" s="28"/>
      <c r="I168" s="28"/>
      <c r="J168" s="28"/>
      <c r="K168" s="209">
        <v>18</v>
      </c>
      <c r="L168" s="28"/>
      <c r="M168" s="88"/>
      <c r="N168" s="262">
        <f>SUM(H168:M168)</f>
        <v>18</v>
      </c>
      <c r="Q168" s="121"/>
    </row>
    <row r="169" spans="1:17" s="15" customFormat="1" ht="14.25">
      <c r="A169" s="140" t="s">
        <v>17</v>
      </c>
      <c r="B169" s="241">
        <v>930</v>
      </c>
      <c r="C169" s="130" t="s">
        <v>18</v>
      </c>
      <c r="D169" s="130"/>
      <c r="E169" s="130"/>
      <c r="F169" s="130"/>
      <c r="G169" s="56">
        <f>G170</f>
        <v>228</v>
      </c>
      <c r="H169" s="24">
        <f aca="true" t="shared" si="72" ref="H169:M172">H170</f>
        <v>186.4</v>
      </c>
      <c r="I169" s="58">
        <f t="shared" si="72"/>
        <v>0</v>
      </c>
      <c r="J169" s="58">
        <f t="shared" si="72"/>
        <v>0</v>
      </c>
      <c r="K169" s="81">
        <f t="shared" si="72"/>
        <v>227.9</v>
      </c>
      <c r="L169" s="58">
        <f t="shared" si="72"/>
        <v>0</v>
      </c>
      <c r="M169" s="81">
        <f t="shared" si="72"/>
        <v>0</v>
      </c>
      <c r="N169" s="262">
        <f t="shared" si="66"/>
        <v>414.3</v>
      </c>
      <c r="Q169" s="121"/>
    </row>
    <row r="170" spans="1:17" s="15" customFormat="1" ht="14.25">
      <c r="A170" s="140" t="s">
        <v>19</v>
      </c>
      <c r="B170" s="241">
        <v>930</v>
      </c>
      <c r="C170" s="130">
        <v>10</v>
      </c>
      <c r="D170" s="130" t="s">
        <v>9</v>
      </c>
      <c r="E170" s="130"/>
      <c r="F170" s="130"/>
      <c r="G170" s="56">
        <f>G171</f>
        <v>228</v>
      </c>
      <c r="H170" s="24">
        <f t="shared" si="72"/>
        <v>186.4</v>
      </c>
      <c r="I170" s="58">
        <f t="shared" si="72"/>
        <v>0</v>
      </c>
      <c r="J170" s="58">
        <f t="shared" si="72"/>
        <v>0</v>
      </c>
      <c r="K170" s="81">
        <f t="shared" si="72"/>
        <v>227.9</v>
      </c>
      <c r="L170" s="58">
        <f t="shared" si="72"/>
        <v>0</v>
      </c>
      <c r="M170" s="81">
        <f t="shared" si="72"/>
        <v>0</v>
      </c>
      <c r="N170" s="262">
        <f t="shared" si="66"/>
        <v>414.3</v>
      </c>
      <c r="Q170" s="121"/>
    </row>
    <row r="171" spans="1:17" s="15" customFormat="1" ht="15" customHeight="1">
      <c r="A171" s="131" t="s">
        <v>46</v>
      </c>
      <c r="B171" s="243">
        <v>930</v>
      </c>
      <c r="C171" s="9">
        <v>10</v>
      </c>
      <c r="D171" s="9" t="s">
        <v>9</v>
      </c>
      <c r="E171" s="9" t="s">
        <v>106</v>
      </c>
      <c r="F171" s="9"/>
      <c r="G171" s="70">
        <f>G172</f>
        <v>228</v>
      </c>
      <c r="H171" s="25">
        <f t="shared" si="72"/>
        <v>186.4</v>
      </c>
      <c r="I171" s="61">
        <f t="shared" si="72"/>
        <v>0</v>
      </c>
      <c r="J171" s="61">
        <f t="shared" si="72"/>
        <v>0</v>
      </c>
      <c r="K171" s="86">
        <f t="shared" si="72"/>
        <v>227.9</v>
      </c>
      <c r="L171" s="61">
        <f t="shared" si="72"/>
        <v>0</v>
      </c>
      <c r="M171" s="86">
        <f t="shared" si="72"/>
        <v>0</v>
      </c>
      <c r="N171" s="262">
        <f t="shared" si="66"/>
        <v>414.3</v>
      </c>
      <c r="Q171" s="121"/>
    </row>
    <row r="172" spans="1:17" s="15" customFormat="1" ht="18" customHeight="1">
      <c r="A172" s="131" t="s">
        <v>108</v>
      </c>
      <c r="B172" s="242">
        <v>930</v>
      </c>
      <c r="C172" s="9">
        <v>10</v>
      </c>
      <c r="D172" s="9" t="s">
        <v>9</v>
      </c>
      <c r="E172" s="9" t="s">
        <v>107</v>
      </c>
      <c r="F172" s="9"/>
      <c r="G172" s="70">
        <f>G173</f>
        <v>228</v>
      </c>
      <c r="H172" s="25">
        <f t="shared" si="72"/>
        <v>186.4</v>
      </c>
      <c r="I172" s="61">
        <f t="shared" si="72"/>
        <v>0</v>
      </c>
      <c r="J172" s="61">
        <f t="shared" si="72"/>
        <v>0</v>
      </c>
      <c r="K172" s="86">
        <f t="shared" si="72"/>
        <v>227.9</v>
      </c>
      <c r="L172" s="61">
        <f t="shared" si="72"/>
        <v>0</v>
      </c>
      <c r="M172" s="86">
        <f t="shared" si="72"/>
        <v>0</v>
      </c>
      <c r="N172" s="262">
        <f t="shared" si="66"/>
        <v>414.3</v>
      </c>
      <c r="Q172" s="121"/>
    </row>
    <row r="173" spans="1:17" s="15" customFormat="1" ht="12.75">
      <c r="A173" s="162" t="s">
        <v>116</v>
      </c>
      <c r="B173" s="242">
        <v>930</v>
      </c>
      <c r="C173" s="9">
        <v>10</v>
      </c>
      <c r="D173" s="9" t="s">
        <v>9</v>
      </c>
      <c r="E173" s="9" t="s">
        <v>107</v>
      </c>
      <c r="F173" s="9" t="s">
        <v>111</v>
      </c>
      <c r="G173" s="70">
        <v>228</v>
      </c>
      <c r="H173" s="7">
        <v>186.4</v>
      </c>
      <c r="I173" s="59"/>
      <c r="J173" s="59"/>
      <c r="K173" s="208">
        <v>227.9</v>
      </c>
      <c r="L173" s="59"/>
      <c r="M173" s="83"/>
      <c r="N173" s="262">
        <f t="shared" si="66"/>
        <v>414.3</v>
      </c>
      <c r="Q173" s="121"/>
    </row>
    <row r="174" spans="1:17" s="15" customFormat="1" ht="53.25" customHeight="1">
      <c r="A174" s="126" t="s">
        <v>30</v>
      </c>
      <c r="B174" s="240"/>
      <c r="C174" s="7"/>
      <c r="D174" s="8"/>
      <c r="E174" s="8"/>
      <c r="F174" s="11"/>
      <c r="G174" s="56">
        <f aca="true" t="shared" si="73" ref="G174:M174">G181+G218+G266+G271+G175</f>
        <v>42251.5</v>
      </c>
      <c r="H174" s="22" t="e">
        <f t="shared" si="73"/>
        <v>#REF!</v>
      </c>
      <c r="I174" s="65" t="e">
        <f t="shared" si="73"/>
        <v>#REF!</v>
      </c>
      <c r="J174" s="65" t="e">
        <f t="shared" si="73"/>
        <v>#REF!</v>
      </c>
      <c r="K174" s="95" t="e">
        <f t="shared" si="73"/>
        <v>#REF!</v>
      </c>
      <c r="L174" s="65" t="e">
        <f t="shared" si="73"/>
        <v>#REF!</v>
      </c>
      <c r="M174" s="95" t="e">
        <f t="shared" si="73"/>
        <v>#REF!</v>
      </c>
      <c r="N174" s="262" t="e">
        <f t="shared" si="66"/>
        <v>#REF!</v>
      </c>
      <c r="Q174" s="121"/>
    </row>
    <row r="175" spans="1:17" s="15" customFormat="1" ht="19.5" customHeight="1">
      <c r="A175" s="140" t="s">
        <v>36</v>
      </c>
      <c r="B175" s="252">
        <v>957</v>
      </c>
      <c r="C175" s="130" t="s">
        <v>22</v>
      </c>
      <c r="D175" s="130"/>
      <c r="E175" s="130"/>
      <c r="F175" s="130"/>
      <c r="G175" s="231">
        <f>G176</f>
        <v>13596.2</v>
      </c>
      <c r="H175" s="35">
        <f aca="true" t="shared" si="74" ref="H175:M177">H176</f>
        <v>11619.3</v>
      </c>
      <c r="I175" s="35">
        <f t="shared" si="74"/>
        <v>0</v>
      </c>
      <c r="J175" s="35">
        <f t="shared" si="74"/>
        <v>0</v>
      </c>
      <c r="K175" s="97">
        <f t="shared" si="74"/>
        <v>13596.2</v>
      </c>
      <c r="L175" s="35">
        <f t="shared" si="74"/>
        <v>0</v>
      </c>
      <c r="M175" s="97">
        <f t="shared" si="74"/>
        <v>0</v>
      </c>
      <c r="N175" s="262">
        <f t="shared" si="66"/>
        <v>25215.5</v>
      </c>
      <c r="Q175" s="121"/>
    </row>
    <row r="176" spans="1:17" s="15" customFormat="1" ht="27.75" customHeight="1">
      <c r="A176" s="140" t="s">
        <v>66</v>
      </c>
      <c r="B176" s="257" t="s">
        <v>240</v>
      </c>
      <c r="C176" s="130" t="s">
        <v>22</v>
      </c>
      <c r="D176" s="130" t="s">
        <v>65</v>
      </c>
      <c r="E176" s="130"/>
      <c r="F176" s="130"/>
      <c r="G176" s="231">
        <f>G177</f>
        <v>13596.2</v>
      </c>
      <c r="H176" s="36">
        <f t="shared" si="74"/>
        <v>11619.3</v>
      </c>
      <c r="I176" s="36">
        <f t="shared" si="74"/>
        <v>0</v>
      </c>
      <c r="J176" s="36">
        <f t="shared" si="74"/>
        <v>0</v>
      </c>
      <c r="K176" s="98">
        <f>K177</f>
        <v>13596.2</v>
      </c>
      <c r="L176" s="36">
        <f t="shared" si="74"/>
        <v>0</v>
      </c>
      <c r="M176" s="98">
        <f t="shared" si="74"/>
        <v>0</v>
      </c>
      <c r="N176" s="262">
        <f t="shared" si="66"/>
        <v>25215.5</v>
      </c>
      <c r="Q176" s="121"/>
    </row>
    <row r="177" spans="1:17" s="15" customFormat="1" ht="45">
      <c r="A177" s="168" t="s">
        <v>239</v>
      </c>
      <c r="B177" s="246" t="s">
        <v>240</v>
      </c>
      <c r="C177" s="9" t="s">
        <v>22</v>
      </c>
      <c r="D177" s="9" t="s">
        <v>65</v>
      </c>
      <c r="E177" s="9" t="s">
        <v>241</v>
      </c>
      <c r="F177" s="169"/>
      <c r="G177" s="119">
        <f>G178+G179+G180</f>
        <v>13596.2</v>
      </c>
      <c r="H177" s="28">
        <f t="shared" si="74"/>
        <v>11619.3</v>
      </c>
      <c r="I177" s="28">
        <f t="shared" si="74"/>
        <v>0</v>
      </c>
      <c r="J177" s="28">
        <f t="shared" si="74"/>
        <v>0</v>
      </c>
      <c r="K177" s="88">
        <f>K178+K179+K180</f>
        <v>13596.2</v>
      </c>
      <c r="L177" s="28">
        <f t="shared" si="74"/>
        <v>0</v>
      </c>
      <c r="M177" s="88">
        <f t="shared" si="74"/>
        <v>0</v>
      </c>
      <c r="N177" s="262">
        <f t="shared" si="66"/>
        <v>25215.5</v>
      </c>
      <c r="Q177" s="121"/>
    </row>
    <row r="178" spans="1:17" s="15" customFormat="1" ht="51" customHeight="1">
      <c r="A178" s="137" t="s">
        <v>85</v>
      </c>
      <c r="B178" s="246" t="s">
        <v>240</v>
      </c>
      <c r="C178" s="9" t="s">
        <v>22</v>
      </c>
      <c r="D178" s="9" t="s">
        <v>65</v>
      </c>
      <c r="E178" s="9" t="s">
        <v>241</v>
      </c>
      <c r="F178" s="9" t="s">
        <v>87</v>
      </c>
      <c r="G178" s="119">
        <v>13593.5</v>
      </c>
      <c r="H178" s="7">
        <v>11619.3</v>
      </c>
      <c r="I178" s="59"/>
      <c r="J178" s="59"/>
      <c r="K178" s="208">
        <v>13593.5</v>
      </c>
      <c r="L178" s="59">
        <v>0</v>
      </c>
      <c r="M178" s="83"/>
      <c r="N178" s="262">
        <f t="shared" si="66"/>
        <v>25212.8</v>
      </c>
      <c r="Q178" s="121"/>
    </row>
    <row r="179" spans="1:17" s="15" customFormat="1" ht="13.5" customHeight="1">
      <c r="A179" s="137" t="s">
        <v>66</v>
      </c>
      <c r="B179" s="246" t="s">
        <v>240</v>
      </c>
      <c r="C179" s="159" t="s">
        <v>22</v>
      </c>
      <c r="D179" s="159" t="s">
        <v>65</v>
      </c>
      <c r="E179" s="174" t="s">
        <v>241</v>
      </c>
      <c r="F179" s="159" t="s">
        <v>90</v>
      </c>
      <c r="G179" s="119">
        <v>2.5</v>
      </c>
      <c r="H179" s="28"/>
      <c r="I179" s="28"/>
      <c r="J179" s="28"/>
      <c r="K179" s="209">
        <v>2.5</v>
      </c>
      <c r="L179" s="28"/>
      <c r="M179" s="88"/>
      <c r="N179" s="262">
        <f>SUM(H179:M179)</f>
        <v>2.5</v>
      </c>
      <c r="Q179" s="121"/>
    </row>
    <row r="180" spans="1:17" s="15" customFormat="1" ht="15" customHeight="1">
      <c r="A180" s="137" t="s">
        <v>100</v>
      </c>
      <c r="B180" s="246" t="s">
        <v>240</v>
      </c>
      <c r="C180" s="9" t="s">
        <v>22</v>
      </c>
      <c r="D180" s="9" t="s">
        <v>65</v>
      </c>
      <c r="E180" s="9" t="s">
        <v>241</v>
      </c>
      <c r="F180" s="9" t="s">
        <v>99</v>
      </c>
      <c r="G180" s="119">
        <v>0.2</v>
      </c>
      <c r="H180" s="28"/>
      <c r="I180" s="28"/>
      <c r="J180" s="28"/>
      <c r="K180" s="209">
        <v>0.2</v>
      </c>
      <c r="L180" s="28"/>
      <c r="M180" s="88"/>
      <c r="N180" s="262">
        <f>SUM(H180:M180)</f>
        <v>0.2</v>
      </c>
      <c r="Q180" s="121"/>
    </row>
    <row r="181" spans="1:17" s="15" customFormat="1" ht="14.25">
      <c r="A181" s="140" t="s">
        <v>20</v>
      </c>
      <c r="B181" s="241">
        <v>957</v>
      </c>
      <c r="C181" s="130" t="s">
        <v>14</v>
      </c>
      <c r="D181" s="8"/>
      <c r="E181" s="8"/>
      <c r="F181" s="11"/>
      <c r="G181" s="56">
        <f>G182+G206+G199</f>
        <v>5356.2</v>
      </c>
      <c r="H181" s="24" t="e">
        <f aca="true" t="shared" si="75" ref="H181:M181">H182+H206</f>
        <v>#REF!</v>
      </c>
      <c r="I181" s="58" t="e">
        <f t="shared" si="75"/>
        <v>#REF!</v>
      </c>
      <c r="J181" s="58" t="e">
        <f t="shared" si="75"/>
        <v>#REF!</v>
      </c>
      <c r="K181" s="81" t="e">
        <f>K182+K206+K199</f>
        <v>#REF!</v>
      </c>
      <c r="L181" s="58" t="e">
        <f t="shared" si="75"/>
        <v>#REF!</v>
      </c>
      <c r="M181" s="81" t="e">
        <f t="shared" si="75"/>
        <v>#REF!</v>
      </c>
      <c r="N181" s="262" t="e">
        <f t="shared" si="66"/>
        <v>#REF!</v>
      </c>
      <c r="Q181" s="121"/>
    </row>
    <row r="182" spans="1:18" s="15" customFormat="1" ht="14.25">
      <c r="A182" s="170" t="s">
        <v>15</v>
      </c>
      <c r="B182" s="241">
        <v>957</v>
      </c>
      <c r="C182" s="130" t="s">
        <v>14</v>
      </c>
      <c r="D182" s="130" t="s">
        <v>16</v>
      </c>
      <c r="E182" s="8"/>
      <c r="F182" s="11"/>
      <c r="G182" s="56">
        <f aca="true" t="shared" si="76" ref="G182:M182">G183+G188</f>
        <v>4852.9</v>
      </c>
      <c r="H182" s="24">
        <f t="shared" si="76"/>
        <v>4636.1</v>
      </c>
      <c r="I182" s="58">
        <f t="shared" si="76"/>
        <v>0</v>
      </c>
      <c r="J182" s="58">
        <f t="shared" si="76"/>
        <v>0</v>
      </c>
      <c r="K182" s="81">
        <f t="shared" si="76"/>
        <v>4852.799999999999</v>
      </c>
      <c r="L182" s="58">
        <f t="shared" si="76"/>
        <v>0</v>
      </c>
      <c r="M182" s="81">
        <f t="shared" si="76"/>
        <v>0</v>
      </c>
      <c r="N182" s="262">
        <f t="shared" si="66"/>
        <v>9488.9</v>
      </c>
      <c r="Q182" s="121"/>
      <c r="R182" s="120">
        <f>G182+G316</f>
        <v>349766.00000000006</v>
      </c>
    </row>
    <row r="183" spans="1:17" s="15" customFormat="1" ht="15">
      <c r="A183" s="171" t="s">
        <v>184</v>
      </c>
      <c r="B183" s="242">
        <v>957</v>
      </c>
      <c r="C183" s="9" t="s">
        <v>14</v>
      </c>
      <c r="D183" s="9" t="s">
        <v>16</v>
      </c>
      <c r="E183" s="172" t="s">
        <v>183</v>
      </c>
      <c r="F183" s="11"/>
      <c r="G183" s="70">
        <f>G184</f>
        <v>3811.9</v>
      </c>
      <c r="H183" s="25">
        <f aca="true" t="shared" si="77" ref="H183:M183">H184</f>
        <v>4232.1</v>
      </c>
      <c r="I183" s="61">
        <f t="shared" si="77"/>
        <v>0</v>
      </c>
      <c r="J183" s="61">
        <f t="shared" si="77"/>
        <v>0</v>
      </c>
      <c r="K183" s="86">
        <f t="shared" si="77"/>
        <v>3811.7999999999997</v>
      </c>
      <c r="L183" s="61">
        <f t="shared" si="77"/>
        <v>0</v>
      </c>
      <c r="M183" s="86">
        <f t="shared" si="77"/>
        <v>0</v>
      </c>
      <c r="N183" s="262">
        <f t="shared" si="66"/>
        <v>8043.9</v>
      </c>
      <c r="Q183" s="121"/>
    </row>
    <row r="184" spans="1:17" s="15" customFormat="1" ht="15">
      <c r="A184" s="131" t="s">
        <v>32</v>
      </c>
      <c r="B184" s="242">
        <v>957</v>
      </c>
      <c r="C184" s="9" t="s">
        <v>14</v>
      </c>
      <c r="D184" s="9" t="s">
        <v>16</v>
      </c>
      <c r="E184" s="9" t="s">
        <v>117</v>
      </c>
      <c r="F184" s="9"/>
      <c r="G184" s="70">
        <f>G185+G186</f>
        <v>3811.9</v>
      </c>
      <c r="H184" s="25">
        <f aca="true" t="shared" si="78" ref="H184:M184">H185+H186</f>
        <v>4232.1</v>
      </c>
      <c r="I184" s="61">
        <f t="shared" si="78"/>
        <v>0</v>
      </c>
      <c r="J184" s="61">
        <f t="shared" si="78"/>
        <v>0</v>
      </c>
      <c r="K184" s="86">
        <f t="shared" si="78"/>
        <v>3811.7999999999997</v>
      </c>
      <c r="L184" s="61">
        <f t="shared" si="78"/>
        <v>0</v>
      </c>
      <c r="M184" s="86">
        <f t="shared" si="78"/>
        <v>0</v>
      </c>
      <c r="N184" s="262">
        <f t="shared" si="66"/>
        <v>8043.9</v>
      </c>
      <c r="Q184" s="121"/>
    </row>
    <row r="185" spans="1:17" s="15" customFormat="1" ht="51" customHeight="1">
      <c r="A185" s="137" t="s">
        <v>85</v>
      </c>
      <c r="B185" s="243">
        <v>957</v>
      </c>
      <c r="C185" s="9" t="s">
        <v>14</v>
      </c>
      <c r="D185" s="9" t="s">
        <v>16</v>
      </c>
      <c r="E185" s="9" t="s">
        <v>117</v>
      </c>
      <c r="F185" s="9" t="s">
        <v>87</v>
      </c>
      <c r="G185" s="70">
        <v>3433.3</v>
      </c>
      <c r="H185" s="7">
        <v>3682.4</v>
      </c>
      <c r="I185" s="59"/>
      <c r="J185" s="59"/>
      <c r="K185" s="208">
        <v>3433.2</v>
      </c>
      <c r="L185" s="59">
        <v>0</v>
      </c>
      <c r="M185" s="83"/>
      <c r="N185" s="262">
        <f t="shared" si="66"/>
        <v>7115.6</v>
      </c>
      <c r="Q185" s="121"/>
    </row>
    <row r="186" spans="1:17" s="15" customFormat="1" ht="25.5">
      <c r="A186" s="137" t="s">
        <v>91</v>
      </c>
      <c r="B186" s="243">
        <v>957</v>
      </c>
      <c r="C186" s="9" t="s">
        <v>14</v>
      </c>
      <c r="D186" s="9" t="s">
        <v>16</v>
      </c>
      <c r="E186" s="9" t="s">
        <v>117</v>
      </c>
      <c r="F186" s="9" t="s">
        <v>90</v>
      </c>
      <c r="G186" s="70">
        <v>378.6</v>
      </c>
      <c r="H186" s="112">
        <v>549.7</v>
      </c>
      <c r="I186" s="59"/>
      <c r="J186" s="59"/>
      <c r="K186" s="208">
        <v>378.6</v>
      </c>
      <c r="L186" s="59">
        <v>0</v>
      </c>
      <c r="M186" s="83"/>
      <c r="N186" s="262">
        <f t="shared" si="66"/>
        <v>928.3000000000001</v>
      </c>
      <c r="Q186" s="121"/>
    </row>
    <row r="187" spans="1:17" s="15" customFormat="1" ht="12.75">
      <c r="A187" s="137" t="s">
        <v>100</v>
      </c>
      <c r="B187" s="243">
        <v>957</v>
      </c>
      <c r="C187" s="9" t="s">
        <v>14</v>
      </c>
      <c r="D187" s="9" t="s">
        <v>16</v>
      </c>
      <c r="E187" s="9" t="s">
        <v>117</v>
      </c>
      <c r="F187" s="9" t="s">
        <v>99</v>
      </c>
      <c r="G187" s="119">
        <v>0</v>
      </c>
      <c r="H187" s="28"/>
      <c r="I187" s="28"/>
      <c r="J187" s="28"/>
      <c r="K187" s="88"/>
      <c r="L187" s="28"/>
      <c r="M187" s="88"/>
      <c r="N187" s="262">
        <f>SUM(H187:M187)</f>
        <v>0</v>
      </c>
      <c r="Q187" s="121"/>
    </row>
    <row r="188" spans="1:17" s="15" customFormat="1" ht="14.25" customHeight="1">
      <c r="A188" s="173" t="s">
        <v>120</v>
      </c>
      <c r="B188" s="243">
        <v>957</v>
      </c>
      <c r="C188" s="142" t="s">
        <v>14</v>
      </c>
      <c r="D188" s="142" t="s">
        <v>16</v>
      </c>
      <c r="E188" s="142" t="s">
        <v>118</v>
      </c>
      <c r="F188" s="142"/>
      <c r="G188" s="72">
        <f>G197+G189+G191+G195</f>
        <v>1041</v>
      </c>
      <c r="H188" s="27">
        <f aca="true" t="shared" si="79" ref="H188:M188">H197+H189+H191+H195</f>
        <v>404</v>
      </c>
      <c r="I188" s="27">
        <f t="shared" si="79"/>
        <v>0</v>
      </c>
      <c r="J188" s="27">
        <f t="shared" si="79"/>
        <v>0</v>
      </c>
      <c r="K188" s="27">
        <f t="shared" si="79"/>
        <v>1041</v>
      </c>
      <c r="L188" s="27">
        <f t="shared" si="79"/>
        <v>0</v>
      </c>
      <c r="M188" s="27">
        <f t="shared" si="79"/>
        <v>0</v>
      </c>
      <c r="N188" s="262">
        <f t="shared" si="66"/>
        <v>1445</v>
      </c>
      <c r="Q188" s="121"/>
    </row>
    <row r="189" spans="1:17" s="15" customFormat="1" ht="45.75" customHeight="1">
      <c r="A189" s="135" t="s">
        <v>214</v>
      </c>
      <c r="B189" s="242">
        <v>957</v>
      </c>
      <c r="C189" s="9" t="s">
        <v>14</v>
      </c>
      <c r="D189" s="9" t="s">
        <v>16</v>
      </c>
      <c r="E189" s="9" t="s">
        <v>164</v>
      </c>
      <c r="F189" s="9"/>
      <c r="G189" s="70">
        <f>G190</f>
        <v>60</v>
      </c>
      <c r="H189" s="61">
        <f aca="true" t="shared" si="80" ref="H189:M189">H190</f>
        <v>60</v>
      </c>
      <c r="I189" s="61">
        <f t="shared" si="80"/>
        <v>0</v>
      </c>
      <c r="J189" s="61">
        <f t="shared" si="80"/>
        <v>0</v>
      </c>
      <c r="K189" s="86">
        <f t="shared" si="80"/>
        <v>60</v>
      </c>
      <c r="L189" s="61">
        <f t="shared" si="80"/>
        <v>0</v>
      </c>
      <c r="M189" s="86">
        <f t="shared" si="80"/>
        <v>0</v>
      </c>
      <c r="N189" s="262">
        <f t="shared" si="66"/>
        <v>120</v>
      </c>
      <c r="Q189" s="121"/>
    </row>
    <row r="190" spans="1:17" s="15" customFormat="1" ht="27" customHeight="1">
      <c r="A190" s="137" t="s">
        <v>91</v>
      </c>
      <c r="B190" s="243">
        <v>957</v>
      </c>
      <c r="C190" s="9" t="s">
        <v>14</v>
      </c>
      <c r="D190" s="9" t="s">
        <v>16</v>
      </c>
      <c r="E190" s="9" t="s">
        <v>164</v>
      </c>
      <c r="F190" s="9" t="s">
        <v>90</v>
      </c>
      <c r="G190" s="70">
        <v>60</v>
      </c>
      <c r="H190" s="7">
        <v>60</v>
      </c>
      <c r="I190" s="59"/>
      <c r="J190" s="59"/>
      <c r="K190" s="210">
        <v>60</v>
      </c>
      <c r="L190" s="59"/>
      <c r="M190" s="83"/>
      <c r="N190" s="262">
        <f t="shared" si="66"/>
        <v>120</v>
      </c>
      <c r="Q190" s="121"/>
    </row>
    <row r="191" spans="1:17" s="15" customFormat="1" ht="43.5" customHeight="1" hidden="1">
      <c r="A191" s="135" t="s">
        <v>232</v>
      </c>
      <c r="B191" s="242">
        <v>957</v>
      </c>
      <c r="C191" s="9" t="s">
        <v>14</v>
      </c>
      <c r="D191" s="9" t="s">
        <v>16</v>
      </c>
      <c r="E191" s="134" t="s">
        <v>231</v>
      </c>
      <c r="F191" s="134"/>
      <c r="G191" s="119">
        <f>G192</f>
        <v>0</v>
      </c>
      <c r="H191" s="28">
        <f aca="true" t="shared" si="81" ref="H191:M193">H192</f>
        <v>60</v>
      </c>
      <c r="I191" s="28">
        <f t="shared" si="81"/>
        <v>0</v>
      </c>
      <c r="J191" s="28">
        <f t="shared" si="81"/>
        <v>0</v>
      </c>
      <c r="K191" s="88">
        <f t="shared" si="81"/>
        <v>0</v>
      </c>
      <c r="L191" s="28">
        <f t="shared" si="81"/>
        <v>0</v>
      </c>
      <c r="M191" s="88">
        <f t="shared" si="81"/>
        <v>0</v>
      </c>
      <c r="N191" s="262">
        <f t="shared" si="66"/>
        <v>60</v>
      </c>
      <c r="Q191" s="121"/>
    </row>
    <row r="192" spans="1:17" s="15" customFormat="1" ht="48" customHeight="1" hidden="1">
      <c r="A192" s="135" t="s">
        <v>230</v>
      </c>
      <c r="B192" s="242">
        <v>957</v>
      </c>
      <c r="C192" s="9" t="s">
        <v>14</v>
      </c>
      <c r="D192" s="9" t="s">
        <v>16</v>
      </c>
      <c r="E192" s="134" t="s">
        <v>229</v>
      </c>
      <c r="F192" s="134"/>
      <c r="G192" s="119">
        <f>G193</f>
        <v>0</v>
      </c>
      <c r="H192" s="28">
        <f t="shared" si="81"/>
        <v>60</v>
      </c>
      <c r="I192" s="28">
        <f t="shared" si="81"/>
        <v>0</v>
      </c>
      <c r="J192" s="28">
        <f t="shared" si="81"/>
        <v>0</v>
      </c>
      <c r="K192" s="88">
        <f t="shared" si="81"/>
        <v>0</v>
      </c>
      <c r="L192" s="28">
        <f t="shared" si="81"/>
        <v>0</v>
      </c>
      <c r="M192" s="88">
        <f t="shared" si="81"/>
        <v>0</v>
      </c>
      <c r="N192" s="262">
        <f t="shared" si="66"/>
        <v>60</v>
      </c>
      <c r="Q192" s="121"/>
    </row>
    <row r="193" spans="1:17" s="15" customFormat="1" ht="58.5" customHeight="1" hidden="1">
      <c r="A193" s="135" t="s">
        <v>228</v>
      </c>
      <c r="B193" s="242">
        <v>957</v>
      </c>
      <c r="C193" s="9" t="s">
        <v>14</v>
      </c>
      <c r="D193" s="9" t="s">
        <v>16</v>
      </c>
      <c r="E193" s="134" t="s">
        <v>227</v>
      </c>
      <c r="F193" s="134"/>
      <c r="G193" s="119">
        <f>G194</f>
        <v>0</v>
      </c>
      <c r="H193" s="28">
        <f t="shared" si="81"/>
        <v>60</v>
      </c>
      <c r="I193" s="28">
        <f t="shared" si="81"/>
        <v>0</v>
      </c>
      <c r="J193" s="28">
        <f t="shared" si="81"/>
        <v>0</v>
      </c>
      <c r="K193" s="88">
        <f t="shared" si="81"/>
        <v>0</v>
      </c>
      <c r="L193" s="28">
        <f t="shared" si="81"/>
        <v>0</v>
      </c>
      <c r="M193" s="88">
        <f t="shared" si="81"/>
        <v>0</v>
      </c>
      <c r="N193" s="262">
        <f t="shared" si="66"/>
        <v>60</v>
      </c>
      <c r="Q193" s="121"/>
    </row>
    <row r="194" spans="1:17" s="15" customFormat="1" ht="27" customHeight="1" hidden="1">
      <c r="A194" s="137" t="s">
        <v>91</v>
      </c>
      <c r="B194" s="242">
        <v>957</v>
      </c>
      <c r="C194" s="9" t="s">
        <v>14</v>
      </c>
      <c r="D194" s="9" t="s">
        <v>16</v>
      </c>
      <c r="E194" s="134" t="s">
        <v>227</v>
      </c>
      <c r="F194" s="134" t="s">
        <v>90</v>
      </c>
      <c r="G194" s="119">
        <v>0</v>
      </c>
      <c r="H194" s="7">
        <v>60</v>
      </c>
      <c r="I194" s="59"/>
      <c r="J194" s="59"/>
      <c r="K194" s="83"/>
      <c r="L194" s="59"/>
      <c r="M194" s="83"/>
      <c r="N194" s="262">
        <f t="shared" si="66"/>
        <v>60</v>
      </c>
      <c r="Q194" s="121"/>
    </row>
    <row r="195" spans="1:17" s="15" customFormat="1" ht="41.25" customHeight="1">
      <c r="A195" s="137" t="s">
        <v>258</v>
      </c>
      <c r="B195" s="242">
        <v>957</v>
      </c>
      <c r="C195" s="134" t="s">
        <v>14</v>
      </c>
      <c r="D195" s="9" t="s">
        <v>16</v>
      </c>
      <c r="E195" s="134" t="s">
        <v>259</v>
      </c>
      <c r="F195" s="174"/>
      <c r="G195" s="119">
        <f>G196</f>
        <v>212</v>
      </c>
      <c r="H195" s="28">
        <f aca="true" t="shared" si="82" ref="H195:M195">H196</f>
        <v>0</v>
      </c>
      <c r="I195" s="28">
        <f t="shared" si="82"/>
        <v>0</v>
      </c>
      <c r="J195" s="28">
        <f t="shared" si="82"/>
        <v>0</v>
      </c>
      <c r="K195" s="28">
        <f t="shared" si="82"/>
        <v>212</v>
      </c>
      <c r="L195" s="28">
        <f t="shared" si="82"/>
        <v>0</v>
      </c>
      <c r="M195" s="28">
        <f t="shared" si="82"/>
        <v>0</v>
      </c>
      <c r="N195" s="262">
        <f t="shared" si="66"/>
        <v>212</v>
      </c>
      <c r="Q195" s="121"/>
    </row>
    <row r="196" spans="1:17" s="15" customFormat="1" ht="27" customHeight="1">
      <c r="A196" s="137" t="s">
        <v>91</v>
      </c>
      <c r="B196" s="242">
        <v>957</v>
      </c>
      <c r="C196" s="134" t="s">
        <v>14</v>
      </c>
      <c r="D196" s="9" t="s">
        <v>16</v>
      </c>
      <c r="E196" s="134" t="s">
        <v>259</v>
      </c>
      <c r="F196" s="174" t="s">
        <v>90</v>
      </c>
      <c r="G196" s="119">
        <v>212</v>
      </c>
      <c r="H196" s="28"/>
      <c r="I196" s="28"/>
      <c r="J196" s="28"/>
      <c r="K196" s="209">
        <v>212</v>
      </c>
      <c r="L196" s="28">
        <v>0</v>
      </c>
      <c r="M196" s="88"/>
      <c r="N196" s="262">
        <f t="shared" si="66"/>
        <v>212</v>
      </c>
      <c r="Q196" s="121"/>
    </row>
    <row r="197" spans="1:17" s="15" customFormat="1" ht="45.75" customHeight="1">
      <c r="A197" s="138" t="s">
        <v>222</v>
      </c>
      <c r="B197" s="242">
        <v>957</v>
      </c>
      <c r="C197" s="134" t="s">
        <v>14</v>
      </c>
      <c r="D197" s="9" t="s">
        <v>16</v>
      </c>
      <c r="E197" s="134" t="s">
        <v>161</v>
      </c>
      <c r="F197" s="134"/>
      <c r="G197" s="139">
        <f>G198</f>
        <v>769</v>
      </c>
      <c r="H197" s="26">
        <f aca="true" t="shared" si="83" ref="H197:M197">H198</f>
        <v>284</v>
      </c>
      <c r="I197" s="26">
        <f t="shared" si="83"/>
        <v>0</v>
      </c>
      <c r="J197" s="26">
        <f t="shared" si="83"/>
        <v>0</v>
      </c>
      <c r="K197" s="85">
        <f t="shared" si="83"/>
        <v>769</v>
      </c>
      <c r="L197" s="26">
        <v>0</v>
      </c>
      <c r="M197" s="85">
        <f t="shared" si="83"/>
        <v>0</v>
      </c>
      <c r="N197" s="262">
        <f t="shared" si="66"/>
        <v>1053</v>
      </c>
      <c r="Q197" s="121"/>
    </row>
    <row r="198" spans="1:17" s="15" customFormat="1" ht="49.5" customHeight="1">
      <c r="A198" s="137" t="s">
        <v>85</v>
      </c>
      <c r="B198" s="242">
        <v>957</v>
      </c>
      <c r="C198" s="134" t="s">
        <v>14</v>
      </c>
      <c r="D198" s="9" t="s">
        <v>16</v>
      </c>
      <c r="E198" s="134" t="s">
        <v>161</v>
      </c>
      <c r="F198" s="134" t="s">
        <v>87</v>
      </c>
      <c r="G198" s="139">
        <v>769</v>
      </c>
      <c r="H198" s="7">
        <v>284</v>
      </c>
      <c r="I198" s="59"/>
      <c r="J198" s="59"/>
      <c r="K198" s="210">
        <v>769</v>
      </c>
      <c r="L198" s="59">
        <v>0</v>
      </c>
      <c r="M198" s="83"/>
      <c r="N198" s="262">
        <f t="shared" si="66"/>
        <v>1053</v>
      </c>
      <c r="Q198" s="121"/>
    </row>
    <row r="199" spans="1:17" s="15" customFormat="1" ht="28.5" customHeight="1">
      <c r="A199" s="151" t="s">
        <v>49</v>
      </c>
      <c r="B199" s="252">
        <v>957</v>
      </c>
      <c r="C199" s="175" t="s">
        <v>14</v>
      </c>
      <c r="D199" s="176" t="s">
        <v>24</v>
      </c>
      <c r="E199" s="175"/>
      <c r="F199" s="175"/>
      <c r="G199" s="230">
        <f>G200+G202+G204</f>
        <v>31.299999999999997</v>
      </c>
      <c r="H199" s="28"/>
      <c r="I199" s="28"/>
      <c r="J199" s="28"/>
      <c r="K199" s="81">
        <f>K200+K202+K204</f>
        <v>31.299999999999997</v>
      </c>
      <c r="L199" s="28"/>
      <c r="M199" s="88"/>
      <c r="N199" s="262">
        <f aca="true" t="shared" si="84" ref="N199:N205">SUM(H199:M199)</f>
        <v>31.299999999999997</v>
      </c>
      <c r="Q199" s="121"/>
    </row>
    <row r="200" spans="1:17" s="15" customFormat="1" ht="29.25" customHeight="1">
      <c r="A200" s="154" t="s">
        <v>270</v>
      </c>
      <c r="B200" s="250">
        <v>957</v>
      </c>
      <c r="C200" s="134" t="s">
        <v>14</v>
      </c>
      <c r="D200" s="134" t="s">
        <v>24</v>
      </c>
      <c r="E200" s="134" t="s">
        <v>105</v>
      </c>
      <c r="F200" s="177"/>
      <c r="G200" s="229">
        <f>G201</f>
        <v>16.4</v>
      </c>
      <c r="H200" s="28"/>
      <c r="I200" s="28"/>
      <c r="J200" s="28"/>
      <c r="K200" s="88">
        <f>K201</f>
        <v>16.4</v>
      </c>
      <c r="L200" s="28"/>
      <c r="M200" s="88"/>
      <c r="N200" s="262">
        <f t="shared" si="84"/>
        <v>16.4</v>
      </c>
      <c r="Q200" s="121"/>
    </row>
    <row r="201" spans="1:17" s="15" customFormat="1" ht="25.5" customHeight="1">
      <c r="A201" s="144" t="s">
        <v>91</v>
      </c>
      <c r="B201" s="250">
        <v>957</v>
      </c>
      <c r="C201" s="134" t="s">
        <v>14</v>
      </c>
      <c r="D201" s="134" t="s">
        <v>24</v>
      </c>
      <c r="E201" s="134" t="s">
        <v>105</v>
      </c>
      <c r="F201" s="134" t="s">
        <v>90</v>
      </c>
      <c r="G201" s="229">
        <v>16.4</v>
      </c>
      <c r="H201" s="28"/>
      <c r="I201" s="28"/>
      <c r="J201" s="28"/>
      <c r="K201" s="209">
        <v>16.4</v>
      </c>
      <c r="L201" s="28"/>
      <c r="M201" s="88"/>
      <c r="N201" s="262">
        <f t="shared" si="84"/>
        <v>16.4</v>
      </c>
      <c r="Q201" s="121"/>
    </row>
    <row r="202" spans="1:17" s="15" customFormat="1" ht="30" customHeight="1">
      <c r="A202" s="138" t="s">
        <v>271</v>
      </c>
      <c r="B202" s="250">
        <v>957</v>
      </c>
      <c r="C202" s="134" t="s">
        <v>14</v>
      </c>
      <c r="D202" s="134" t="s">
        <v>24</v>
      </c>
      <c r="E202" s="134" t="s">
        <v>272</v>
      </c>
      <c r="F202" s="177"/>
      <c r="G202" s="229">
        <f>G203</f>
        <v>10.8</v>
      </c>
      <c r="H202" s="28"/>
      <c r="I202" s="28"/>
      <c r="J202" s="28"/>
      <c r="K202" s="88">
        <f>K203</f>
        <v>10.8</v>
      </c>
      <c r="L202" s="28"/>
      <c r="M202" s="88"/>
      <c r="N202" s="262">
        <f t="shared" si="84"/>
        <v>10.8</v>
      </c>
      <c r="Q202" s="121"/>
    </row>
    <row r="203" spans="1:17" s="15" customFormat="1" ht="25.5" customHeight="1">
      <c r="A203" s="144" t="s">
        <v>91</v>
      </c>
      <c r="B203" s="250">
        <v>957</v>
      </c>
      <c r="C203" s="134" t="s">
        <v>14</v>
      </c>
      <c r="D203" s="134" t="s">
        <v>24</v>
      </c>
      <c r="E203" s="134" t="s">
        <v>272</v>
      </c>
      <c r="F203" s="134" t="s">
        <v>90</v>
      </c>
      <c r="G203" s="229">
        <v>10.8</v>
      </c>
      <c r="H203" s="28"/>
      <c r="I203" s="28"/>
      <c r="J203" s="28"/>
      <c r="K203" s="209">
        <v>10.8</v>
      </c>
      <c r="L203" s="28"/>
      <c r="M203" s="88"/>
      <c r="N203" s="262">
        <f t="shared" si="84"/>
        <v>10.8</v>
      </c>
      <c r="Q203" s="121"/>
    </row>
    <row r="204" spans="1:17" s="15" customFormat="1" ht="42" customHeight="1">
      <c r="A204" s="131" t="s">
        <v>278</v>
      </c>
      <c r="B204" s="252">
        <v>957</v>
      </c>
      <c r="C204" s="152" t="s">
        <v>14</v>
      </c>
      <c r="D204" s="152" t="s">
        <v>24</v>
      </c>
      <c r="E204" s="175"/>
      <c r="F204" s="175"/>
      <c r="G204" s="230">
        <f>G205</f>
        <v>4.1</v>
      </c>
      <c r="H204" s="28"/>
      <c r="I204" s="28"/>
      <c r="J204" s="28"/>
      <c r="K204" s="88">
        <f>K205</f>
        <v>4.1</v>
      </c>
      <c r="L204" s="28"/>
      <c r="M204" s="88"/>
      <c r="N204" s="262">
        <f t="shared" si="84"/>
        <v>4.1</v>
      </c>
      <c r="Q204" s="121"/>
    </row>
    <row r="205" spans="1:17" s="15" customFormat="1" ht="25.5" customHeight="1">
      <c r="A205" s="144" t="s">
        <v>91</v>
      </c>
      <c r="B205" s="250">
        <v>957</v>
      </c>
      <c r="C205" s="134" t="s">
        <v>14</v>
      </c>
      <c r="D205" s="134" t="s">
        <v>24</v>
      </c>
      <c r="E205" s="174" t="s">
        <v>133</v>
      </c>
      <c r="F205" s="174" t="s">
        <v>90</v>
      </c>
      <c r="G205" s="229">
        <v>4.1</v>
      </c>
      <c r="H205" s="28"/>
      <c r="I205" s="28"/>
      <c r="J205" s="28"/>
      <c r="K205" s="209">
        <v>4.1</v>
      </c>
      <c r="L205" s="28"/>
      <c r="M205" s="88"/>
      <c r="N205" s="262">
        <f t="shared" si="84"/>
        <v>4.1</v>
      </c>
      <c r="Q205" s="121"/>
    </row>
    <row r="206" spans="1:18" s="15" customFormat="1" ht="15" customHeight="1">
      <c r="A206" s="140" t="s">
        <v>48</v>
      </c>
      <c r="B206" s="242">
        <v>957</v>
      </c>
      <c r="C206" s="130" t="s">
        <v>14</v>
      </c>
      <c r="D206" s="130" t="s">
        <v>14</v>
      </c>
      <c r="E206" s="146"/>
      <c r="F206" s="148"/>
      <c r="G206" s="56">
        <f>+G207</f>
        <v>472</v>
      </c>
      <c r="H206" s="24" t="e">
        <f>#REF!+H207</f>
        <v>#REF!</v>
      </c>
      <c r="I206" s="58" t="e">
        <f>#REF!+I207</f>
        <v>#REF!</v>
      </c>
      <c r="J206" s="58" t="e">
        <f>#REF!+J207</f>
        <v>#REF!</v>
      </c>
      <c r="K206" s="81" t="e">
        <f>#REF!+K207</f>
        <v>#REF!</v>
      </c>
      <c r="L206" s="58" t="e">
        <f>#REF!+L207</f>
        <v>#REF!</v>
      </c>
      <c r="M206" s="81" t="e">
        <f>#REF!+M207</f>
        <v>#REF!</v>
      </c>
      <c r="N206" s="262" t="e">
        <f t="shared" si="66"/>
        <v>#REF!</v>
      </c>
      <c r="Q206" s="121"/>
      <c r="R206" s="120">
        <f>G206+G367</f>
        <v>2136.8</v>
      </c>
    </row>
    <row r="207" spans="1:17" s="15" customFormat="1" ht="15">
      <c r="A207" s="173" t="s">
        <v>120</v>
      </c>
      <c r="B207" s="243">
        <v>957</v>
      </c>
      <c r="C207" s="142" t="s">
        <v>14</v>
      </c>
      <c r="D207" s="142" t="s">
        <v>14</v>
      </c>
      <c r="E207" s="142" t="s">
        <v>118</v>
      </c>
      <c r="F207" s="142"/>
      <c r="G207" s="72">
        <f>G210+G213+G215+G208</f>
        <v>472</v>
      </c>
      <c r="H207" s="27">
        <f aca="true" t="shared" si="85" ref="H207:M207">H210+H213+H215+H208</f>
        <v>472</v>
      </c>
      <c r="I207" s="60">
        <f t="shared" si="85"/>
        <v>0</v>
      </c>
      <c r="J207" s="60">
        <f t="shared" si="85"/>
        <v>0</v>
      </c>
      <c r="K207" s="84">
        <f t="shared" si="85"/>
        <v>472</v>
      </c>
      <c r="L207" s="60">
        <f t="shared" si="85"/>
        <v>0</v>
      </c>
      <c r="M207" s="84">
        <f t="shared" si="85"/>
        <v>0</v>
      </c>
      <c r="N207" s="262">
        <f t="shared" si="66"/>
        <v>944</v>
      </c>
      <c r="Q207" s="121"/>
    </row>
    <row r="208" spans="1:17" s="15" customFormat="1" ht="32.25" customHeight="1">
      <c r="A208" s="131" t="s">
        <v>210</v>
      </c>
      <c r="B208" s="243">
        <v>957</v>
      </c>
      <c r="C208" s="9" t="s">
        <v>14</v>
      </c>
      <c r="D208" s="9" t="s">
        <v>14</v>
      </c>
      <c r="E208" s="9" t="s">
        <v>171</v>
      </c>
      <c r="F208" s="9"/>
      <c r="G208" s="72">
        <f>G209</f>
        <v>5</v>
      </c>
      <c r="H208" s="27">
        <f aca="true" t="shared" si="86" ref="H208:M208">H209</f>
        <v>5</v>
      </c>
      <c r="I208" s="60">
        <f t="shared" si="86"/>
        <v>0</v>
      </c>
      <c r="J208" s="60">
        <f t="shared" si="86"/>
        <v>0</v>
      </c>
      <c r="K208" s="84">
        <f t="shared" si="86"/>
        <v>5</v>
      </c>
      <c r="L208" s="60">
        <f t="shared" si="86"/>
        <v>0</v>
      </c>
      <c r="M208" s="84">
        <f t="shared" si="86"/>
        <v>0</v>
      </c>
      <c r="N208" s="262">
        <f t="shared" si="66"/>
        <v>10</v>
      </c>
      <c r="Q208" s="121"/>
    </row>
    <row r="209" spans="1:17" s="15" customFormat="1" ht="25.5">
      <c r="A209" s="137" t="s">
        <v>91</v>
      </c>
      <c r="B209" s="243">
        <v>957</v>
      </c>
      <c r="C209" s="9" t="s">
        <v>14</v>
      </c>
      <c r="D209" s="9" t="s">
        <v>14</v>
      </c>
      <c r="E209" s="9" t="s">
        <v>171</v>
      </c>
      <c r="F209" s="9" t="s">
        <v>90</v>
      </c>
      <c r="G209" s="72">
        <v>5</v>
      </c>
      <c r="H209" s="7">
        <v>5</v>
      </c>
      <c r="I209" s="59"/>
      <c r="J209" s="59"/>
      <c r="K209" s="210">
        <v>5</v>
      </c>
      <c r="L209" s="59"/>
      <c r="M209" s="83"/>
      <c r="N209" s="262">
        <f t="shared" si="66"/>
        <v>10</v>
      </c>
      <c r="Q209" s="121"/>
    </row>
    <row r="210" spans="1:17" s="15" customFormat="1" ht="30">
      <c r="A210" s="131" t="s">
        <v>121</v>
      </c>
      <c r="B210" s="243">
        <v>957</v>
      </c>
      <c r="C210" s="9" t="s">
        <v>14</v>
      </c>
      <c r="D210" s="9" t="s">
        <v>14</v>
      </c>
      <c r="E210" s="9" t="s">
        <v>122</v>
      </c>
      <c r="F210" s="9"/>
      <c r="G210" s="70">
        <f>G212+G211</f>
        <v>300</v>
      </c>
      <c r="H210" s="25">
        <f aca="true" t="shared" si="87" ref="H210:M210">H212+H211</f>
        <v>300</v>
      </c>
      <c r="I210" s="61">
        <f t="shared" si="87"/>
        <v>0</v>
      </c>
      <c r="J210" s="61">
        <f t="shared" si="87"/>
        <v>0</v>
      </c>
      <c r="K210" s="86">
        <f t="shared" si="87"/>
        <v>300</v>
      </c>
      <c r="L210" s="61">
        <f t="shared" si="87"/>
        <v>0</v>
      </c>
      <c r="M210" s="86">
        <f t="shared" si="87"/>
        <v>0</v>
      </c>
      <c r="N210" s="262">
        <f t="shared" si="66"/>
        <v>600</v>
      </c>
      <c r="Q210" s="121"/>
    </row>
    <row r="211" spans="1:17" s="15" customFormat="1" ht="50.25" customHeight="1">
      <c r="A211" s="162" t="s">
        <v>85</v>
      </c>
      <c r="B211" s="243">
        <v>957</v>
      </c>
      <c r="C211" s="9" t="s">
        <v>14</v>
      </c>
      <c r="D211" s="9" t="s">
        <v>14</v>
      </c>
      <c r="E211" s="9" t="s">
        <v>122</v>
      </c>
      <c r="F211" s="9" t="s">
        <v>87</v>
      </c>
      <c r="G211" s="70">
        <v>23.1</v>
      </c>
      <c r="H211" s="7">
        <v>17.1</v>
      </c>
      <c r="I211" s="59"/>
      <c r="J211" s="59"/>
      <c r="K211" s="208">
        <v>23.1</v>
      </c>
      <c r="L211" s="59"/>
      <c r="M211" s="83"/>
      <c r="N211" s="262">
        <f t="shared" si="66"/>
        <v>40.2</v>
      </c>
      <c r="Q211" s="121"/>
    </row>
    <row r="212" spans="1:17" s="15" customFormat="1" ht="25.5">
      <c r="A212" s="137" t="s">
        <v>91</v>
      </c>
      <c r="B212" s="243">
        <v>957</v>
      </c>
      <c r="C212" s="9" t="s">
        <v>14</v>
      </c>
      <c r="D212" s="9" t="s">
        <v>14</v>
      </c>
      <c r="E212" s="9" t="s">
        <v>122</v>
      </c>
      <c r="F212" s="9" t="s">
        <v>90</v>
      </c>
      <c r="G212" s="70">
        <v>276.9</v>
      </c>
      <c r="H212" s="7">
        <v>282.9</v>
      </c>
      <c r="I212" s="59"/>
      <c r="J212" s="59"/>
      <c r="K212" s="208">
        <v>276.9</v>
      </c>
      <c r="L212" s="59"/>
      <c r="M212" s="83"/>
      <c r="N212" s="262">
        <f t="shared" si="66"/>
        <v>559.8</v>
      </c>
      <c r="Q212" s="121"/>
    </row>
    <row r="213" spans="1:17" s="15" customFormat="1" ht="45">
      <c r="A213" s="131" t="s">
        <v>123</v>
      </c>
      <c r="B213" s="243">
        <v>957</v>
      </c>
      <c r="C213" s="9" t="s">
        <v>14</v>
      </c>
      <c r="D213" s="9" t="s">
        <v>14</v>
      </c>
      <c r="E213" s="9" t="s">
        <v>124</v>
      </c>
      <c r="F213" s="9"/>
      <c r="G213" s="70">
        <f>G214</f>
        <v>50</v>
      </c>
      <c r="H213" s="25">
        <f aca="true" t="shared" si="88" ref="H213:M213">H214</f>
        <v>50</v>
      </c>
      <c r="I213" s="61">
        <f t="shared" si="88"/>
        <v>0</v>
      </c>
      <c r="J213" s="61">
        <f t="shared" si="88"/>
        <v>0</v>
      </c>
      <c r="K213" s="86">
        <f t="shared" si="88"/>
        <v>50</v>
      </c>
      <c r="L213" s="61">
        <f t="shared" si="88"/>
        <v>0</v>
      </c>
      <c r="M213" s="86">
        <f t="shared" si="88"/>
        <v>0</v>
      </c>
      <c r="N213" s="262">
        <f t="shared" si="66"/>
        <v>100</v>
      </c>
      <c r="Q213" s="121"/>
    </row>
    <row r="214" spans="1:17" s="15" customFormat="1" ht="25.5">
      <c r="A214" s="137" t="s">
        <v>91</v>
      </c>
      <c r="B214" s="243">
        <v>957</v>
      </c>
      <c r="C214" s="9" t="s">
        <v>14</v>
      </c>
      <c r="D214" s="9" t="s">
        <v>14</v>
      </c>
      <c r="E214" s="9" t="s">
        <v>124</v>
      </c>
      <c r="F214" s="9" t="s">
        <v>90</v>
      </c>
      <c r="G214" s="70">
        <v>50</v>
      </c>
      <c r="H214" s="7">
        <v>50</v>
      </c>
      <c r="I214" s="59"/>
      <c r="J214" s="59"/>
      <c r="K214" s="210">
        <v>50</v>
      </c>
      <c r="L214" s="59"/>
      <c r="M214" s="83"/>
      <c r="N214" s="262">
        <f t="shared" si="66"/>
        <v>100</v>
      </c>
      <c r="Q214" s="121"/>
    </row>
    <row r="215" spans="1:17" s="15" customFormat="1" ht="60">
      <c r="A215" s="131" t="s">
        <v>125</v>
      </c>
      <c r="B215" s="243">
        <v>957</v>
      </c>
      <c r="C215" s="9" t="s">
        <v>14</v>
      </c>
      <c r="D215" s="9" t="s">
        <v>14</v>
      </c>
      <c r="E215" s="9" t="s">
        <v>126</v>
      </c>
      <c r="F215" s="9"/>
      <c r="G215" s="70">
        <f>G216+G217</f>
        <v>117</v>
      </c>
      <c r="H215" s="25">
        <f aca="true" t="shared" si="89" ref="H215:M215">H217</f>
        <v>117</v>
      </c>
      <c r="I215" s="61">
        <f t="shared" si="89"/>
        <v>0</v>
      </c>
      <c r="J215" s="61">
        <f t="shared" si="89"/>
        <v>0</v>
      </c>
      <c r="K215" s="86">
        <f>K216+K217</f>
        <v>117</v>
      </c>
      <c r="L215" s="61">
        <f t="shared" si="89"/>
        <v>0</v>
      </c>
      <c r="M215" s="86">
        <f t="shared" si="89"/>
        <v>0</v>
      </c>
      <c r="N215" s="262">
        <f t="shared" si="66"/>
        <v>234</v>
      </c>
      <c r="Q215" s="121"/>
    </row>
    <row r="216" spans="1:17" s="15" customFormat="1" ht="51">
      <c r="A216" s="162" t="s">
        <v>85</v>
      </c>
      <c r="B216" s="243">
        <v>957</v>
      </c>
      <c r="C216" s="9" t="s">
        <v>14</v>
      </c>
      <c r="D216" s="9" t="s">
        <v>14</v>
      </c>
      <c r="E216" s="9" t="s">
        <v>126</v>
      </c>
      <c r="F216" s="9" t="s">
        <v>87</v>
      </c>
      <c r="G216" s="119">
        <v>1.5</v>
      </c>
      <c r="H216" s="28"/>
      <c r="I216" s="28"/>
      <c r="J216" s="28"/>
      <c r="K216" s="209">
        <v>1.5</v>
      </c>
      <c r="L216" s="28"/>
      <c r="M216" s="88"/>
      <c r="N216" s="262">
        <f>SUM(H216:M216)</f>
        <v>1.5</v>
      </c>
      <c r="Q216" s="121"/>
    </row>
    <row r="217" spans="1:17" s="15" customFormat="1" ht="25.5">
      <c r="A217" s="137" t="s">
        <v>91</v>
      </c>
      <c r="B217" s="243">
        <v>957</v>
      </c>
      <c r="C217" s="9" t="s">
        <v>14</v>
      </c>
      <c r="D217" s="9" t="s">
        <v>14</v>
      </c>
      <c r="E217" s="9" t="s">
        <v>126</v>
      </c>
      <c r="F217" s="9" t="s">
        <v>90</v>
      </c>
      <c r="G217" s="70">
        <v>115.5</v>
      </c>
      <c r="H217" s="7">
        <v>117</v>
      </c>
      <c r="I217" s="59"/>
      <c r="J217" s="59"/>
      <c r="K217" s="208">
        <v>115.5</v>
      </c>
      <c r="L217" s="59"/>
      <c r="M217" s="83"/>
      <c r="N217" s="262">
        <f t="shared" si="66"/>
        <v>232.5</v>
      </c>
      <c r="Q217" s="121"/>
    </row>
    <row r="218" spans="1:17" s="15" customFormat="1" ht="14.25">
      <c r="A218" s="140" t="s">
        <v>75</v>
      </c>
      <c r="B218" s="241">
        <v>957</v>
      </c>
      <c r="C218" s="130" t="s">
        <v>10</v>
      </c>
      <c r="D218" s="130"/>
      <c r="E218" s="130"/>
      <c r="F218" s="130"/>
      <c r="G218" s="56">
        <f aca="true" t="shared" si="90" ref="G218:M218">G219+G248</f>
        <v>22677</v>
      </c>
      <c r="H218" s="24" t="e">
        <f t="shared" si="90"/>
        <v>#REF!</v>
      </c>
      <c r="I218" s="58" t="e">
        <f t="shared" si="90"/>
        <v>#REF!</v>
      </c>
      <c r="J218" s="58" t="e">
        <f t="shared" si="90"/>
        <v>#REF!</v>
      </c>
      <c r="K218" s="81" t="e">
        <f t="shared" si="90"/>
        <v>#REF!</v>
      </c>
      <c r="L218" s="58" t="e">
        <f t="shared" si="90"/>
        <v>#REF!</v>
      </c>
      <c r="M218" s="81" t="e">
        <f t="shared" si="90"/>
        <v>#REF!</v>
      </c>
      <c r="N218" s="262" t="e">
        <f t="shared" si="66"/>
        <v>#REF!</v>
      </c>
      <c r="Q218" s="121"/>
    </row>
    <row r="219" spans="1:17" s="15" customFormat="1" ht="14.25">
      <c r="A219" s="140" t="s">
        <v>11</v>
      </c>
      <c r="B219" s="241">
        <v>957</v>
      </c>
      <c r="C219" s="130" t="s">
        <v>10</v>
      </c>
      <c r="D219" s="130" t="s">
        <v>9</v>
      </c>
      <c r="E219" s="130"/>
      <c r="F219" s="130"/>
      <c r="G219" s="64">
        <f>G220+G227+G236</f>
        <v>14899</v>
      </c>
      <c r="H219" s="29" t="e">
        <f>H220+H227+H236+#REF!</f>
        <v>#REF!</v>
      </c>
      <c r="I219" s="63" t="e">
        <f>I220+I227+I236+#REF!</f>
        <v>#REF!</v>
      </c>
      <c r="J219" s="63" t="e">
        <f>J220+J227+J236+#REF!</f>
        <v>#REF!</v>
      </c>
      <c r="K219" s="89" t="e">
        <f>K220+K227+K236+#REF!</f>
        <v>#REF!</v>
      </c>
      <c r="L219" s="63" t="e">
        <f>L220+L227+L236+#REF!</f>
        <v>#REF!</v>
      </c>
      <c r="M219" s="89" t="e">
        <f>M220+M227+M236+#REF!</f>
        <v>#REF!</v>
      </c>
      <c r="N219" s="262" t="e">
        <f t="shared" si="66"/>
        <v>#REF!</v>
      </c>
      <c r="Q219" s="121"/>
    </row>
    <row r="220" spans="1:17" s="15" customFormat="1" ht="30">
      <c r="A220" s="131" t="s">
        <v>200</v>
      </c>
      <c r="B220" s="242">
        <v>957</v>
      </c>
      <c r="C220" s="9" t="s">
        <v>10</v>
      </c>
      <c r="D220" s="9" t="s">
        <v>9</v>
      </c>
      <c r="E220" s="9" t="s">
        <v>190</v>
      </c>
      <c r="F220" s="130"/>
      <c r="G220" s="70">
        <f>G223</f>
        <v>500</v>
      </c>
      <c r="H220" s="25">
        <f aca="true" t="shared" si="91" ref="H220:M220">H223</f>
        <v>500</v>
      </c>
      <c r="I220" s="61">
        <f t="shared" si="91"/>
        <v>0</v>
      </c>
      <c r="J220" s="61">
        <f t="shared" si="91"/>
        <v>0</v>
      </c>
      <c r="K220" s="86">
        <f t="shared" si="91"/>
        <v>500</v>
      </c>
      <c r="L220" s="61">
        <f t="shared" si="91"/>
        <v>0</v>
      </c>
      <c r="M220" s="86">
        <f t="shared" si="91"/>
        <v>0</v>
      </c>
      <c r="N220" s="262">
        <f t="shared" si="66"/>
        <v>1000</v>
      </c>
      <c r="Q220" s="121"/>
    </row>
    <row r="221" spans="1:17" s="15" customFormat="1" ht="45" customHeight="1" hidden="1">
      <c r="A221" s="162" t="s">
        <v>127</v>
      </c>
      <c r="B221" s="242">
        <v>957</v>
      </c>
      <c r="C221" s="9" t="s">
        <v>10</v>
      </c>
      <c r="D221" s="9" t="s">
        <v>9</v>
      </c>
      <c r="E221" s="9" t="s">
        <v>128</v>
      </c>
      <c r="F221" s="9"/>
      <c r="G221" s="70">
        <f>G222</f>
        <v>0</v>
      </c>
      <c r="H221" s="7"/>
      <c r="I221" s="59"/>
      <c r="J221" s="59"/>
      <c r="K221" s="83"/>
      <c r="L221" s="59"/>
      <c r="M221" s="83"/>
      <c r="N221" s="262">
        <f aca="true" t="shared" si="92" ref="N221:N280">SUM(H221:M221)</f>
        <v>0</v>
      </c>
      <c r="Q221" s="121"/>
    </row>
    <row r="222" spans="1:17" s="15" customFormat="1" ht="25.5" hidden="1">
      <c r="A222" s="137" t="s">
        <v>91</v>
      </c>
      <c r="B222" s="242">
        <v>957</v>
      </c>
      <c r="C222" s="9" t="s">
        <v>10</v>
      </c>
      <c r="D222" s="9" t="s">
        <v>9</v>
      </c>
      <c r="E222" s="9" t="s">
        <v>128</v>
      </c>
      <c r="F222" s="9" t="s">
        <v>90</v>
      </c>
      <c r="G222" s="70"/>
      <c r="H222" s="7"/>
      <c r="I222" s="59"/>
      <c r="J222" s="59"/>
      <c r="K222" s="83"/>
      <c r="L222" s="59"/>
      <c r="M222" s="83"/>
      <c r="N222" s="262">
        <f t="shared" si="92"/>
        <v>0</v>
      </c>
      <c r="Q222" s="121"/>
    </row>
    <row r="223" spans="1:17" s="15" customFormat="1" ht="51">
      <c r="A223" s="137" t="s">
        <v>211</v>
      </c>
      <c r="B223" s="242">
        <v>957</v>
      </c>
      <c r="C223" s="9" t="s">
        <v>10</v>
      </c>
      <c r="D223" s="9" t="s">
        <v>9</v>
      </c>
      <c r="E223" s="9" t="s">
        <v>212</v>
      </c>
      <c r="F223" s="9"/>
      <c r="G223" s="70">
        <f>G224</f>
        <v>500</v>
      </c>
      <c r="H223" s="25">
        <f aca="true" t="shared" si="93" ref="H223:M223">H224</f>
        <v>500</v>
      </c>
      <c r="I223" s="61">
        <f t="shared" si="93"/>
        <v>0</v>
      </c>
      <c r="J223" s="61">
        <f t="shared" si="93"/>
        <v>0</v>
      </c>
      <c r="K223" s="86">
        <f t="shared" si="93"/>
        <v>500</v>
      </c>
      <c r="L223" s="61">
        <f t="shared" si="93"/>
        <v>0</v>
      </c>
      <c r="M223" s="86">
        <f t="shared" si="93"/>
        <v>0</v>
      </c>
      <c r="N223" s="262">
        <f t="shared" si="92"/>
        <v>1000</v>
      </c>
      <c r="Q223" s="121"/>
    </row>
    <row r="224" spans="1:17" s="15" customFormat="1" ht="25.5">
      <c r="A224" s="137" t="s">
        <v>91</v>
      </c>
      <c r="B224" s="242">
        <v>957</v>
      </c>
      <c r="C224" s="9" t="s">
        <v>10</v>
      </c>
      <c r="D224" s="9" t="s">
        <v>9</v>
      </c>
      <c r="E224" s="9" t="s">
        <v>212</v>
      </c>
      <c r="F224" s="9" t="s">
        <v>90</v>
      </c>
      <c r="G224" s="70">
        <v>500</v>
      </c>
      <c r="H224" s="7">
        <v>500</v>
      </c>
      <c r="I224" s="59"/>
      <c r="J224" s="59"/>
      <c r="K224" s="210">
        <v>500</v>
      </c>
      <c r="L224" s="59"/>
      <c r="M224" s="83"/>
      <c r="N224" s="262">
        <f t="shared" si="92"/>
        <v>1000</v>
      </c>
      <c r="Q224" s="121"/>
    </row>
    <row r="225" spans="1:17" s="15" customFormat="1" ht="61.5" customHeight="1" hidden="1">
      <c r="A225" s="162" t="s">
        <v>129</v>
      </c>
      <c r="B225" s="242">
        <v>957</v>
      </c>
      <c r="C225" s="9" t="s">
        <v>10</v>
      </c>
      <c r="D225" s="9" t="s">
        <v>9</v>
      </c>
      <c r="E225" s="9" t="s">
        <v>130</v>
      </c>
      <c r="F225" s="130"/>
      <c r="G225" s="70">
        <f>G226</f>
        <v>0</v>
      </c>
      <c r="H225" s="7"/>
      <c r="I225" s="59"/>
      <c r="J225" s="59"/>
      <c r="K225" s="83"/>
      <c r="L225" s="59"/>
      <c r="M225" s="83"/>
      <c r="N225" s="262">
        <f t="shared" si="92"/>
        <v>0</v>
      </c>
      <c r="Q225" s="121"/>
    </row>
    <row r="226" spans="1:17" s="15" customFormat="1" ht="25.5" hidden="1">
      <c r="A226" s="137" t="s">
        <v>91</v>
      </c>
      <c r="B226" s="242">
        <v>957</v>
      </c>
      <c r="C226" s="9" t="s">
        <v>10</v>
      </c>
      <c r="D226" s="9" t="s">
        <v>9</v>
      </c>
      <c r="E226" s="9" t="s">
        <v>130</v>
      </c>
      <c r="F226" s="9" t="s">
        <v>90</v>
      </c>
      <c r="G226" s="70"/>
      <c r="H226" s="7"/>
      <c r="I226" s="59"/>
      <c r="J226" s="59"/>
      <c r="K226" s="83"/>
      <c r="L226" s="59"/>
      <c r="M226" s="83"/>
      <c r="N226" s="262">
        <f t="shared" si="92"/>
        <v>0</v>
      </c>
      <c r="Q226" s="121"/>
    </row>
    <row r="227" spans="1:17" s="15" customFormat="1" ht="15">
      <c r="A227" s="135" t="s">
        <v>186</v>
      </c>
      <c r="B227" s="243">
        <v>957</v>
      </c>
      <c r="C227" s="9" t="s">
        <v>10</v>
      </c>
      <c r="D227" s="9" t="s">
        <v>9</v>
      </c>
      <c r="E227" s="9" t="s">
        <v>185</v>
      </c>
      <c r="F227" s="9"/>
      <c r="G227" s="70">
        <f>G228+G232</f>
        <v>12642.1</v>
      </c>
      <c r="H227" s="25">
        <f aca="true" t="shared" si="94" ref="H227:M227">H228+H232</f>
        <v>13119.1</v>
      </c>
      <c r="I227" s="61">
        <f t="shared" si="94"/>
        <v>0</v>
      </c>
      <c r="J227" s="61">
        <f t="shared" si="94"/>
        <v>0</v>
      </c>
      <c r="K227" s="86">
        <f t="shared" si="94"/>
        <v>12641.9</v>
      </c>
      <c r="L227" s="61">
        <f t="shared" si="94"/>
        <v>0</v>
      </c>
      <c r="M227" s="86">
        <f t="shared" si="94"/>
        <v>0</v>
      </c>
      <c r="N227" s="262">
        <f t="shared" si="92"/>
        <v>25761</v>
      </c>
      <c r="Q227" s="121"/>
    </row>
    <row r="228" spans="1:17" s="15" customFormat="1" ht="30">
      <c r="A228" s="154" t="s">
        <v>84</v>
      </c>
      <c r="B228" s="243">
        <v>957</v>
      </c>
      <c r="C228" s="9" t="s">
        <v>10</v>
      </c>
      <c r="D228" s="9" t="s">
        <v>9</v>
      </c>
      <c r="E228" s="9" t="s">
        <v>131</v>
      </c>
      <c r="F228" s="9"/>
      <c r="G228" s="72">
        <f>G229+G230+G231</f>
        <v>9739.1</v>
      </c>
      <c r="H228" s="27">
        <f aca="true" t="shared" si="95" ref="H228:M228">H229+H230+H231</f>
        <v>10032.6</v>
      </c>
      <c r="I228" s="60">
        <f t="shared" si="95"/>
        <v>0</v>
      </c>
      <c r="J228" s="60">
        <f t="shared" si="95"/>
        <v>0</v>
      </c>
      <c r="K228" s="84">
        <f t="shared" si="95"/>
        <v>9739</v>
      </c>
      <c r="L228" s="60">
        <f t="shared" si="95"/>
        <v>0</v>
      </c>
      <c r="M228" s="84">
        <f t="shared" si="95"/>
        <v>0</v>
      </c>
      <c r="N228" s="262">
        <f t="shared" si="92"/>
        <v>19771.6</v>
      </c>
      <c r="Q228" s="121"/>
    </row>
    <row r="229" spans="1:17" s="15" customFormat="1" ht="51" customHeight="1">
      <c r="A229" s="137" t="s">
        <v>85</v>
      </c>
      <c r="B229" s="242">
        <v>957</v>
      </c>
      <c r="C229" s="9" t="s">
        <v>10</v>
      </c>
      <c r="D229" s="9" t="s">
        <v>9</v>
      </c>
      <c r="E229" s="9" t="s">
        <v>131</v>
      </c>
      <c r="F229" s="9" t="s">
        <v>87</v>
      </c>
      <c r="G229" s="70">
        <v>6435.7</v>
      </c>
      <c r="H229" s="7">
        <v>7220.3</v>
      </c>
      <c r="I229" s="59"/>
      <c r="J229" s="59"/>
      <c r="K229" s="208">
        <v>6435.6</v>
      </c>
      <c r="L229" s="59">
        <v>0</v>
      </c>
      <c r="M229" s="83"/>
      <c r="N229" s="262">
        <f t="shared" si="92"/>
        <v>13655.900000000001</v>
      </c>
      <c r="Q229" s="121"/>
    </row>
    <row r="230" spans="1:17" s="15" customFormat="1" ht="25.5">
      <c r="A230" s="137" t="s">
        <v>91</v>
      </c>
      <c r="B230" s="242">
        <v>957</v>
      </c>
      <c r="C230" s="9" t="s">
        <v>10</v>
      </c>
      <c r="D230" s="9" t="s">
        <v>9</v>
      </c>
      <c r="E230" s="9" t="s">
        <v>131</v>
      </c>
      <c r="F230" s="9" t="s">
        <v>90</v>
      </c>
      <c r="G230" s="70">
        <v>3047.4</v>
      </c>
      <c r="H230" s="7">
        <v>2585.8</v>
      </c>
      <c r="I230" s="59"/>
      <c r="J230" s="59"/>
      <c r="K230" s="208">
        <v>3047.4</v>
      </c>
      <c r="L230" s="59">
        <v>0</v>
      </c>
      <c r="M230" s="83"/>
      <c r="N230" s="262">
        <f t="shared" si="92"/>
        <v>5633.200000000001</v>
      </c>
      <c r="Q230" s="121"/>
    </row>
    <row r="231" spans="1:17" s="15" customFormat="1" ht="12.75">
      <c r="A231" s="137" t="s">
        <v>100</v>
      </c>
      <c r="B231" s="242">
        <v>957</v>
      </c>
      <c r="C231" s="9" t="s">
        <v>10</v>
      </c>
      <c r="D231" s="9" t="s">
        <v>9</v>
      </c>
      <c r="E231" s="9" t="s">
        <v>131</v>
      </c>
      <c r="F231" s="9" t="s">
        <v>99</v>
      </c>
      <c r="G231" s="70">
        <v>256</v>
      </c>
      <c r="H231" s="7">
        <v>226.5</v>
      </c>
      <c r="I231" s="59"/>
      <c r="J231" s="59"/>
      <c r="K231" s="210">
        <v>256</v>
      </c>
      <c r="L231" s="59"/>
      <c r="M231" s="83"/>
      <c r="N231" s="262">
        <f t="shared" si="92"/>
        <v>482.5</v>
      </c>
      <c r="Q231" s="121"/>
    </row>
    <row r="232" spans="1:17" s="15" customFormat="1" ht="15">
      <c r="A232" s="154" t="s">
        <v>5</v>
      </c>
      <c r="B232" s="242">
        <v>957</v>
      </c>
      <c r="C232" s="9" t="s">
        <v>10</v>
      </c>
      <c r="D232" s="9" t="s">
        <v>9</v>
      </c>
      <c r="E232" s="9" t="s">
        <v>132</v>
      </c>
      <c r="F232" s="9"/>
      <c r="G232" s="70">
        <v>2903</v>
      </c>
      <c r="H232" s="25">
        <f aca="true" t="shared" si="96" ref="H232:M232">H233+H234+H235</f>
        <v>3086.5</v>
      </c>
      <c r="I232" s="61">
        <f t="shared" si="96"/>
        <v>0</v>
      </c>
      <c r="J232" s="61">
        <f t="shared" si="96"/>
        <v>0</v>
      </c>
      <c r="K232" s="86">
        <f t="shared" si="96"/>
        <v>2902.9</v>
      </c>
      <c r="L232" s="61">
        <f t="shared" si="96"/>
        <v>0</v>
      </c>
      <c r="M232" s="86">
        <f t="shared" si="96"/>
        <v>0</v>
      </c>
      <c r="N232" s="262">
        <f t="shared" si="92"/>
        <v>5989.4</v>
      </c>
      <c r="Q232" s="121"/>
    </row>
    <row r="233" spans="1:17" s="15" customFormat="1" ht="51.75" customHeight="1">
      <c r="A233" s="137" t="s">
        <v>85</v>
      </c>
      <c r="B233" s="242">
        <v>957</v>
      </c>
      <c r="C233" s="9" t="s">
        <v>10</v>
      </c>
      <c r="D233" s="9" t="s">
        <v>9</v>
      </c>
      <c r="E233" s="9" t="s">
        <v>132</v>
      </c>
      <c r="F233" s="9" t="s">
        <v>87</v>
      </c>
      <c r="G233" s="70">
        <v>2060</v>
      </c>
      <c r="H233" s="7">
        <v>2253.3</v>
      </c>
      <c r="I233" s="59"/>
      <c r="J233" s="59"/>
      <c r="K233" s="210">
        <v>2060</v>
      </c>
      <c r="L233" s="59">
        <v>0</v>
      </c>
      <c r="M233" s="83"/>
      <c r="N233" s="262">
        <f t="shared" si="92"/>
        <v>4313.3</v>
      </c>
      <c r="Q233" s="121"/>
    </row>
    <row r="234" spans="1:17" s="15" customFormat="1" ht="25.5">
      <c r="A234" s="137" t="s">
        <v>91</v>
      </c>
      <c r="B234" s="242">
        <v>957</v>
      </c>
      <c r="C234" s="9" t="s">
        <v>10</v>
      </c>
      <c r="D234" s="9" t="s">
        <v>9</v>
      </c>
      <c r="E234" s="9" t="s">
        <v>132</v>
      </c>
      <c r="F234" s="9" t="s">
        <v>90</v>
      </c>
      <c r="G234" s="70">
        <v>840</v>
      </c>
      <c r="H234" s="7">
        <v>831</v>
      </c>
      <c r="I234" s="59"/>
      <c r="J234" s="59"/>
      <c r="K234" s="210">
        <v>840</v>
      </c>
      <c r="L234" s="59">
        <v>0</v>
      </c>
      <c r="M234" s="83"/>
      <c r="N234" s="262">
        <f t="shared" si="92"/>
        <v>1671</v>
      </c>
      <c r="Q234" s="121"/>
    </row>
    <row r="235" spans="1:17" s="15" customFormat="1" ht="12.75">
      <c r="A235" s="137" t="s">
        <v>100</v>
      </c>
      <c r="B235" s="242">
        <v>957</v>
      </c>
      <c r="C235" s="9" t="s">
        <v>10</v>
      </c>
      <c r="D235" s="9" t="s">
        <v>9</v>
      </c>
      <c r="E235" s="9" t="s">
        <v>132</v>
      </c>
      <c r="F235" s="9" t="s">
        <v>99</v>
      </c>
      <c r="G235" s="70">
        <v>2.9</v>
      </c>
      <c r="H235" s="7">
        <v>2.2</v>
      </c>
      <c r="I235" s="59"/>
      <c r="J235" s="59"/>
      <c r="K235" s="208">
        <v>2.9</v>
      </c>
      <c r="L235" s="59"/>
      <c r="M235" s="83"/>
      <c r="N235" s="262">
        <f t="shared" si="92"/>
        <v>5.1</v>
      </c>
      <c r="Q235" s="121"/>
    </row>
    <row r="236" spans="1:17" s="15" customFormat="1" ht="15">
      <c r="A236" s="173" t="s">
        <v>120</v>
      </c>
      <c r="B236" s="243">
        <v>957</v>
      </c>
      <c r="C236" s="142" t="s">
        <v>10</v>
      </c>
      <c r="D236" s="142" t="s">
        <v>9</v>
      </c>
      <c r="E236" s="142" t="s">
        <v>118</v>
      </c>
      <c r="F236" s="178"/>
      <c r="G236" s="72">
        <f>G237+G246+G240+G242+G244</f>
        <v>1756.9</v>
      </c>
      <c r="H236" s="27">
        <f aca="true" t="shared" si="97" ref="H236:M236">H237+H246+H240+H242+H244</f>
        <v>1060.3</v>
      </c>
      <c r="I236" s="27">
        <f t="shared" si="97"/>
        <v>0</v>
      </c>
      <c r="J236" s="27">
        <f t="shared" si="97"/>
        <v>0</v>
      </c>
      <c r="K236" s="27">
        <f t="shared" si="97"/>
        <v>1756.8</v>
      </c>
      <c r="L236" s="27">
        <v>0</v>
      </c>
      <c r="M236" s="27">
        <f t="shared" si="97"/>
        <v>0</v>
      </c>
      <c r="N236" s="262">
        <f t="shared" si="92"/>
        <v>2817.1</v>
      </c>
      <c r="Q236" s="121"/>
    </row>
    <row r="237" spans="1:17" s="15" customFormat="1" ht="45">
      <c r="A237" s="131" t="s">
        <v>276</v>
      </c>
      <c r="B237" s="242">
        <v>957</v>
      </c>
      <c r="C237" s="9" t="s">
        <v>10</v>
      </c>
      <c r="D237" s="9" t="s">
        <v>9</v>
      </c>
      <c r="E237" s="9" t="s">
        <v>133</v>
      </c>
      <c r="F237" s="9"/>
      <c r="G237" s="70">
        <f>G239+G238</f>
        <v>126.3</v>
      </c>
      <c r="H237" s="25">
        <f aca="true" t="shared" si="98" ref="H237:M237">H239+H238</f>
        <v>130.4</v>
      </c>
      <c r="I237" s="61">
        <f t="shared" si="98"/>
        <v>0</v>
      </c>
      <c r="J237" s="61">
        <f t="shared" si="98"/>
        <v>0</v>
      </c>
      <c r="K237" s="86">
        <f t="shared" si="98"/>
        <v>126.2</v>
      </c>
      <c r="L237" s="61">
        <f t="shared" si="98"/>
        <v>0</v>
      </c>
      <c r="M237" s="86">
        <f t="shared" si="98"/>
        <v>0</v>
      </c>
      <c r="N237" s="262">
        <f t="shared" si="92"/>
        <v>256.6</v>
      </c>
      <c r="Q237" s="121"/>
    </row>
    <row r="238" spans="1:17" s="15" customFormat="1" ht="51.75" customHeight="1">
      <c r="A238" s="162" t="s">
        <v>85</v>
      </c>
      <c r="B238" s="242">
        <v>957</v>
      </c>
      <c r="C238" s="9" t="s">
        <v>10</v>
      </c>
      <c r="D238" s="9" t="s">
        <v>9</v>
      </c>
      <c r="E238" s="9" t="s">
        <v>133</v>
      </c>
      <c r="F238" s="9" t="s">
        <v>87</v>
      </c>
      <c r="G238" s="70">
        <v>5.3</v>
      </c>
      <c r="H238" s="7">
        <v>10.9</v>
      </c>
      <c r="I238" s="59"/>
      <c r="J238" s="59"/>
      <c r="K238" s="208">
        <v>5.2</v>
      </c>
      <c r="L238" s="59"/>
      <c r="M238" s="83"/>
      <c r="N238" s="262">
        <f t="shared" si="92"/>
        <v>16.1</v>
      </c>
      <c r="Q238" s="121"/>
    </row>
    <row r="239" spans="1:17" s="15" customFormat="1" ht="25.5">
      <c r="A239" s="137" t="s">
        <v>91</v>
      </c>
      <c r="B239" s="242">
        <v>957</v>
      </c>
      <c r="C239" s="9" t="s">
        <v>10</v>
      </c>
      <c r="D239" s="9" t="s">
        <v>9</v>
      </c>
      <c r="E239" s="9" t="s">
        <v>133</v>
      </c>
      <c r="F239" s="9" t="s">
        <v>90</v>
      </c>
      <c r="G239" s="70">
        <v>121</v>
      </c>
      <c r="H239" s="7">
        <v>119.5</v>
      </c>
      <c r="I239" s="59"/>
      <c r="J239" s="59"/>
      <c r="K239" s="210">
        <v>121</v>
      </c>
      <c r="L239" s="59"/>
      <c r="M239" s="83"/>
      <c r="N239" s="262">
        <f t="shared" si="92"/>
        <v>240.5</v>
      </c>
      <c r="Q239" s="121"/>
    </row>
    <row r="240" spans="1:17" s="15" customFormat="1" ht="47.25" customHeight="1">
      <c r="A240" s="135" t="s">
        <v>214</v>
      </c>
      <c r="B240" s="242">
        <v>957</v>
      </c>
      <c r="C240" s="9" t="s">
        <v>10</v>
      </c>
      <c r="D240" s="9" t="s">
        <v>9</v>
      </c>
      <c r="E240" s="9" t="s">
        <v>164</v>
      </c>
      <c r="F240" s="9"/>
      <c r="G240" s="70">
        <f>G241</f>
        <v>50</v>
      </c>
      <c r="H240" s="25">
        <f aca="true" t="shared" si="99" ref="H240:M240">H241</f>
        <v>50</v>
      </c>
      <c r="I240" s="61">
        <f t="shared" si="99"/>
        <v>0</v>
      </c>
      <c r="J240" s="61">
        <f t="shared" si="99"/>
        <v>0</v>
      </c>
      <c r="K240" s="86">
        <f t="shared" si="99"/>
        <v>50</v>
      </c>
      <c r="L240" s="61">
        <f t="shared" si="99"/>
        <v>0</v>
      </c>
      <c r="M240" s="86">
        <f t="shared" si="99"/>
        <v>0</v>
      </c>
      <c r="N240" s="262">
        <f t="shared" si="92"/>
        <v>100</v>
      </c>
      <c r="Q240" s="121"/>
    </row>
    <row r="241" spans="1:17" s="15" customFormat="1" ht="30">
      <c r="A241" s="135" t="s">
        <v>91</v>
      </c>
      <c r="B241" s="242">
        <v>957</v>
      </c>
      <c r="C241" s="9" t="s">
        <v>10</v>
      </c>
      <c r="D241" s="9" t="s">
        <v>9</v>
      </c>
      <c r="E241" s="9" t="s">
        <v>164</v>
      </c>
      <c r="F241" s="9" t="s">
        <v>90</v>
      </c>
      <c r="G241" s="70">
        <f>10+40</f>
        <v>50</v>
      </c>
      <c r="H241" s="7">
        <v>50</v>
      </c>
      <c r="I241" s="59"/>
      <c r="J241" s="59"/>
      <c r="K241" s="210">
        <v>50</v>
      </c>
      <c r="L241" s="59"/>
      <c r="M241" s="83"/>
      <c r="N241" s="262">
        <f t="shared" si="92"/>
        <v>100</v>
      </c>
      <c r="Q241" s="121"/>
    </row>
    <row r="242" spans="1:17" s="15" customFormat="1" ht="45" customHeight="1">
      <c r="A242" s="135" t="s">
        <v>249</v>
      </c>
      <c r="B242" s="242">
        <v>957</v>
      </c>
      <c r="C242" s="9" t="s">
        <v>10</v>
      </c>
      <c r="D242" s="9" t="s">
        <v>9</v>
      </c>
      <c r="E242" s="9" t="s">
        <v>213</v>
      </c>
      <c r="F242" s="9"/>
      <c r="G242" s="70">
        <f>G243</f>
        <v>500</v>
      </c>
      <c r="H242" s="25">
        <f aca="true" t="shared" si="100" ref="H242:M242">H243</f>
        <v>500</v>
      </c>
      <c r="I242" s="61">
        <f t="shared" si="100"/>
        <v>0</v>
      </c>
      <c r="J242" s="61">
        <f t="shared" si="100"/>
        <v>0</v>
      </c>
      <c r="K242" s="86">
        <f t="shared" si="100"/>
        <v>500</v>
      </c>
      <c r="L242" s="61">
        <f t="shared" si="100"/>
        <v>0</v>
      </c>
      <c r="M242" s="86">
        <f t="shared" si="100"/>
        <v>0</v>
      </c>
      <c r="N242" s="262">
        <f t="shared" si="92"/>
        <v>1000</v>
      </c>
      <c r="Q242" s="121"/>
    </row>
    <row r="243" spans="1:17" s="15" customFormat="1" ht="25.5">
      <c r="A243" s="137" t="s">
        <v>91</v>
      </c>
      <c r="B243" s="242">
        <v>957</v>
      </c>
      <c r="C243" s="9" t="s">
        <v>10</v>
      </c>
      <c r="D243" s="9" t="s">
        <v>9</v>
      </c>
      <c r="E243" s="9" t="s">
        <v>213</v>
      </c>
      <c r="F243" s="9" t="s">
        <v>90</v>
      </c>
      <c r="G243" s="70">
        <v>500</v>
      </c>
      <c r="H243" s="7">
        <v>500</v>
      </c>
      <c r="I243" s="59"/>
      <c r="J243" s="59"/>
      <c r="K243" s="210">
        <v>500</v>
      </c>
      <c r="L243" s="59"/>
      <c r="M243" s="83"/>
      <c r="N243" s="262">
        <f t="shared" si="92"/>
        <v>1000</v>
      </c>
      <c r="Q243" s="121"/>
    </row>
    <row r="244" spans="1:17" s="15" customFormat="1" ht="45">
      <c r="A244" s="135" t="s">
        <v>258</v>
      </c>
      <c r="B244" s="242">
        <v>957</v>
      </c>
      <c r="C244" s="134" t="s">
        <v>10</v>
      </c>
      <c r="D244" s="9" t="s">
        <v>9</v>
      </c>
      <c r="E244" s="134" t="s">
        <v>259</v>
      </c>
      <c r="F244" s="174"/>
      <c r="G244" s="119">
        <f>G245</f>
        <v>70</v>
      </c>
      <c r="H244" s="28">
        <f aca="true" t="shared" si="101" ref="H244:M244">H245</f>
        <v>0</v>
      </c>
      <c r="I244" s="28">
        <f t="shared" si="101"/>
        <v>0</v>
      </c>
      <c r="J244" s="28">
        <f t="shared" si="101"/>
        <v>0</v>
      </c>
      <c r="K244" s="28">
        <f t="shared" si="101"/>
        <v>70</v>
      </c>
      <c r="L244" s="28">
        <f t="shared" si="101"/>
        <v>70</v>
      </c>
      <c r="M244" s="28">
        <f t="shared" si="101"/>
        <v>0</v>
      </c>
      <c r="N244" s="262">
        <f t="shared" si="92"/>
        <v>140</v>
      </c>
      <c r="Q244" s="121"/>
    </row>
    <row r="245" spans="1:17" s="15" customFormat="1" ht="25.5">
      <c r="A245" s="137" t="s">
        <v>91</v>
      </c>
      <c r="B245" s="242">
        <v>957</v>
      </c>
      <c r="C245" s="134" t="s">
        <v>10</v>
      </c>
      <c r="D245" s="9" t="s">
        <v>9</v>
      </c>
      <c r="E245" s="134" t="s">
        <v>259</v>
      </c>
      <c r="F245" s="174" t="s">
        <v>90</v>
      </c>
      <c r="G245" s="119">
        <v>70</v>
      </c>
      <c r="H245" s="28"/>
      <c r="I245" s="28"/>
      <c r="J245" s="28"/>
      <c r="K245" s="209">
        <v>70</v>
      </c>
      <c r="L245" s="28">
        <v>70</v>
      </c>
      <c r="M245" s="88"/>
      <c r="N245" s="262">
        <f t="shared" si="92"/>
        <v>140</v>
      </c>
      <c r="Q245" s="121"/>
    </row>
    <row r="246" spans="1:17" s="15" customFormat="1" ht="45">
      <c r="A246" s="138" t="s">
        <v>222</v>
      </c>
      <c r="B246" s="242">
        <v>957</v>
      </c>
      <c r="C246" s="134" t="s">
        <v>10</v>
      </c>
      <c r="D246" s="9" t="s">
        <v>9</v>
      </c>
      <c r="E246" s="134" t="s">
        <v>161</v>
      </c>
      <c r="F246" s="134"/>
      <c r="G246" s="139">
        <f>G247</f>
        <v>1010.6</v>
      </c>
      <c r="H246" s="26">
        <f aca="true" t="shared" si="102" ref="H246:M246">H247</f>
        <v>379.9</v>
      </c>
      <c r="I246" s="26">
        <f t="shared" si="102"/>
        <v>0</v>
      </c>
      <c r="J246" s="26">
        <f t="shared" si="102"/>
        <v>0</v>
      </c>
      <c r="K246" s="85">
        <f t="shared" si="102"/>
        <v>1010.6</v>
      </c>
      <c r="L246" s="26">
        <f t="shared" si="102"/>
        <v>210</v>
      </c>
      <c r="M246" s="85">
        <f t="shared" si="102"/>
        <v>0</v>
      </c>
      <c r="N246" s="262">
        <f t="shared" si="92"/>
        <v>1600.5</v>
      </c>
      <c r="Q246" s="121"/>
    </row>
    <row r="247" spans="1:17" s="15" customFormat="1" ht="51.75" customHeight="1">
      <c r="A247" s="137" t="s">
        <v>85</v>
      </c>
      <c r="B247" s="242">
        <v>957</v>
      </c>
      <c r="C247" s="134" t="s">
        <v>10</v>
      </c>
      <c r="D247" s="9" t="s">
        <v>9</v>
      </c>
      <c r="E247" s="134" t="s">
        <v>161</v>
      </c>
      <c r="F247" s="134" t="s">
        <v>87</v>
      </c>
      <c r="G247" s="139">
        <v>1010.6</v>
      </c>
      <c r="H247" s="7">
        <v>379.9</v>
      </c>
      <c r="I247" s="59"/>
      <c r="J247" s="59"/>
      <c r="K247" s="208">
        <v>1010.6</v>
      </c>
      <c r="L247" s="59">
        <v>210</v>
      </c>
      <c r="M247" s="83"/>
      <c r="N247" s="262">
        <f t="shared" si="92"/>
        <v>1600.5</v>
      </c>
      <c r="Q247" s="121"/>
    </row>
    <row r="248" spans="1:17" s="15" customFormat="1" ht="28.5">
      <c r="A248" s="140" t="s">
        <v>74</v>
      </c>
      <c r="B248" s="244">
        <v>957</v>
      </c>
      <c r="C248" s="130" t="s">
        <v>10</v>
      </c>
      <c r="D248" s="130" t="s">
        <v>22</v>
      </c>
      <c r="E248" s="130"/>
      <c r="F248" s="130"/>
      <c r="G248" s="56">
        <f>G249+G255+G259</f>
        <v>7778</v>
      </c>
      <c r="H248" s="24">
        <f aca="true" t="shared" si="103" ref="H248:M248">H249+H255+H259</f>
        <v>8663.9</v>
      </c>
      <c r="I248" s="58">
        <f t="shared" si="103"/>
        <v>0</v>
      </c>
      <c r="J248" s="58">
        <f t="shared" si="103"/>
        <v>0</v>
      </c>
      <c r="K248" s="81">
        <f t="shared" si="103"/>
        <v>7778.200000000001</v>
      </c>
      <c r="L248" s="58">
        <f t="shared" si="103"/>
        <v>0</v>
      </c>
      <c r="M248" s="81">
        <f t="shared" si="103"/>
        <v>0</v>
      </c>
      <c r="N248" s="262">
        <f t="shared" si="92"/>
        <v>16442.1</v>
      </c>
      <c r="Q248" s="121"/>
    </row>
    <row r="249" spans="1:17" s="15" customFormat="1" ht="32.25" customHeight="1">
      <c r="A249" s="131" t="s">
        <v>93</v>
      </c>
      <c r="B249" s="243">
        <v>957</v>
      </c>
      <c r="C249" s="9" t="s">
        <v>10</v>
      </c>
      <c r="D249" s="9" t="s">
        <v>22</v>
      </c>
      <c r="E249" s="9" t="s">
        <v>101</v>
      </c>
      <c r="F249" s="9"/>
      <c r="G249" s="72">
        <f>G250</f>
        <v>4008.6</v>
      </c>
      <c r="H249" s="27">
        <f aca="true" t="shared" si="104" ref="H249:M249">H250</f>
        <v>4942.9</v>
      </c>
      <c r="I249" s="60">
        <f t="shared" si="104"/>
        <v>0</v>
      </c>
      <c r="J249" s="60">
        <f t="shared" si="104"/>
        <v>0</v>
      </c>
      <c r="K249" s="84">
        <f t="shared" si="104"/>
        <v>4008.6</v>
      </c>
      <c r="L249" s="60">
        <f t="shared" si="104"/>
        <v>0</v>
      </c>
      <c r="M249" s="84">
        <f t="shared" si="104"/>
        <v>0</v>
      </c>
      <c r="N249" s="262">
        <f t="shared" si="92"/>
        <v>8951.5</v>
      </c>
      <c r="Q249" s="121"/>
    </row>
    <row r="250" spans="1:17" s="15" customFormat="1" ht="15">
      <c r="A250" s="131" t="s">
        <v>13</v>
      </c>
      <c r="B250" s="242">
        <v>957</v>
      </c>
      <c r="C250" s="9" t="s">
        <v>10</v>
      </c>
      <c r="D250" s="9" t="s">
        <v>22</v>
      </c>
      <c r="E250" s="9" t="s">
        <v>102</v>
      </c>
      <c r="F250" s="9"/>
      <c r="G250" s="70">
        <f>G251+G252+G253</f>
        <v>4008.6</v>
      </c>
      <c r="H250" s="25">
        <f aca="true" t="shared" si="105" ref="H250:M250">H251+H252+H253</f>
        <v>4942.9</v>
      </c>
      <c r="I250" s="61">
        <f t="shared" si="105"/>
        <v>0</v>
      </c>
      <c r="J250" s="61">
        <f t="shared" si="105"/>
        <v>0</v>
      </c>
      <c r="K250" s="86">
        <f t="shared" si="105"/>
        <v>4008.6</v>
      </c>
      <c r="L250" s="61">
        <f t="shared" si="105"/>
        <v>0</v>
      </c>
      <c r="M250" s="86">
        <f t="shared" si="105"/>
        <v>0</v>
      </c>
      <c r="N250" s="262">
        <f t="shared" si="92"/>
        <v>8951.5</v>
      </c>
      <c r="Q250" s="121"/>
    </row>
    <row r="251" spans="1:17" s="15" customFormat="1" ht="51.75" customHeight="1">
      <c r="A251" s="137" t="s">
        <v>85</v>
      </c>
      <c r="B251" s="242">
        <v>957</v>
      </c>
      <c r="C251" s="9" t="s">
        <v>10</v>
      </c>
      <c r="D251" s="9" t="s">
        <v>22</v>
      </c>
      <c r="E251" s="9" t="s">
        <v>102</v>
      </c>
      <c r="F251" s="9" t="s">
        <v>87</v>
      </c>
      <c r="G251" s="70">
        <v>3184.6</v>
      </c>
      <c r="H251" s="112">
        <v>4009.4</v>
      </c>
      <c r="I251" s="59"/>
      <c r="J251" s="59"/>
      <c r="K251" s="208">
        <v>3184.6</v>
      </c>
      <c r="L251" s="59">
        <v>0</v>
      </c>
      <c r="M251" s="83"/>
      <c r="N251" s="262">
        <f t="shared" si="92"/>
        <v>7194</v>
      </c>
      <c r="Q251" s="121"/>
    </row>
    <row r="252" spans="1:17" s="15" customFormat="1" ht="27.75" customHeight="1">
      <c r="A252" s="137" t="s">
        <v>91</v>
      </c>
      <c r="B252" s="242">
        <v>957</v>
      </c>
      <c r="C252" s="9" t="s">
        <v>10</v>
      </c>
      <c r="D252" s="9" t="s">
        <v>22</v>
      </c>
      <c r="E252" s="9" t="s">
        <v>102</v>
      </c>
      <c r="F252" s="9" t="s">
        <v>90</v>
      </c>
      <c r="G252" s="119">
        <v>821.4</v>
      </c>
      <c r="H252" s="112">
        <v>931.8</v>
      </c>
      <c r="I252" s="59"/>
      <c r="J252" s="59"/>
      <c r="K252" s="208">
        <v>821.4</v>
      </c>
      <c r="L252" s="59"/>
      <c r="M252" s="83"/>
      <c r="N252" s="262">
        <f t="shared" si="92"/>
        <v>1753.1999999999998</v>
      </c>
      <c r="Q252" s="121"/>
    </row>
    <row r="253" spans="1:17" s="15" customFormat="1" ht="15.75" customHeight="1">
      <c r="A253" s="137" t="s">
        <v>100</v>
      </c>
      <c r="B253" s="242">
        <v>957</v>
      </c>
      <c r="C253" s="9" t="s">
        <v>10</v>
      </c>
      <c r="D253" s="9" t="s">
        <v>22</v>
      </c>
      <c r="E253" s="9" t="s">
        <v>102</v>
      </c>
      <c r="F253" s="9" t="s">
        <v>99</v>
      </c>
      <c r="G253" s="119">
        <v>2.6</v>
      </c>
      <c r="H253" s="7">
        <v>1.7</v>
      </c>
      <c r="I253" s="59"/>
      <c r="J253" s="59"/>
      <c r="K253" s="208">
        <v>2.6</v>
      </c>
      <c r="L253" s="59"/>
      <c r="M253" s="83"/>
      <c r="N253" s="262">
        <f t="shared" si="92"/>
        <v>4.3</v>
      </c>
      <c r="Q253" s="121"/>
    </row>
    <row r="254" spans="1:17" s="17" customFormat="1" ht="15" customHeight="1">
      <c r="A254" s="141" t="s">
        <v>186</v>
      </c>
      <c r="B254" s="243">
        <v>957</v>
      </c>
      <c r="C254" s="142" t="s">
        <v>10</v>
      </c>
      <c r="D254" s="142" t="s">
        <v>22</v>
      </c>
      <c r="E254" s="142" t="s">
        <v>185</v>
      </c>
      <c r="F254" s="142"/>
      <c r="G254" s="72">
        <f>G255</f>
        <v>2307.3</v>
      </c>
      <c r="H254" s="27">
        <f aca="true" t="shared" si="106" ref="H254:M254">H255</f>
        <v>2800.6000000000004</v>
      </c>
      <c r="I254" s="60">
        <f t="shared" si="106"/>
        <v>0</v>
      </c>
      <c r="J254" s="60">
        <f t="shared" si="106"/>
        <v>0</v>
      </c>
      <c r="K254" s="84">
        <f t="shared" si="106"/>
        <v>2307.5</v>
      </c>
      <c r="L254" s="60">
        <f t="shared" si="106"/>
        <v>0</v>
      </c>
      <c r="M254" s="84">
        <f t="shared" si="106"/>
        <v>0</v>
      </c>
      <c r="N254" s="262">
        <f t="shared" si="92"/>
        <v>5108.1</v>
      </c>
      <c r="Q254" s="217"/>
    </row>
    <row r="255" spans="1:17" s="15" customFormat="1" ht="44.25" customHeight="1">
      <c r="A255" s="131" t="s">
        <v>134</v>
      </c>
      <c r="B255" s="242">
        <v>957</v>
      </c>
      <c r="C255" s="9" t="s">
        <v>10</v>
      </c>
      <c r="D255" s="9" t="s">
        <v>22</v>
      </c>
      <c r="E255" s="9" t="s">
        <v>135</v>
      </c>
      <c r="F255" s="9"/>
      <c r="G255" s="70">
        <f>G256+G257+G258</f>
        <v>2307.3</v>
      </c>
      <c r="H255" s="25">
        <f aca="true" t="shared" si="107" ref="H255:M255">H256+H257+H258</f>
        <v>2800.6000000000004</v>
      </c>
      <c r="I255" s="61">
        <f t="shared" si="107"/>
        <v>0</v>
      </c>
      <c r="J255" s="61">
        <f t="shared" si="107"/>
        <v>0</v>
      </c>
      <c r="K255" s="86">
        <f t="shared" si="107"/>
        <v>2307.5</v>
      </c>
      <c r="L255" s="61">
        <f t="shared" si="107"/>
        <v>0</v>
      </c>
      <c r="M255" s="86">
        <f t="shared" si="107"/>
        <v>0</v>
      </c>
      <c r="N255" s="262">
        <f t="shared" si="92"/>
        <v>5108.1</v>
      </c>
      <c r="Q255" s="121"/>
    </row>
    <row r="256" spans="1:17" s="15" customFormat="1" ht="51.75" customHeight="1">
      <c r="A256" s="137" t="s">
        <v>85</v>
      </c>
      <c r="B256" s="242">
        <v>957</v>
      </c>
      <c r="C256" s="9" t="s">
        <v>10</v>
      </c>
      <c r="D256" s="9" t="s">
        <v>22</v>
      </c>
      <c r="E256" s="9" t="s">
        <v>135</v>
      </c>
      <c r="F256" s="9" t="s">
        <v>87</v>
      </c>
      <c r="G256" s="70">
        <v>1749.7</v>
      </c>
      <c r="H256" s="7">
        <v>2167.9</v>
      </c>
      <c r="I256" s="59"/>
      <c r="J256" s="59"/>
      <c r="K256" s="208">
        <v>1749.8</v>
      </c>
      <c r="L256" s="59">
        <v>0</v>
      </c>
      <c r="M256" s="83"/>
      <c r="N256" s="262">
        <f t="shared" si="92"/>
        <v>3917.7</v>
      </c>
      <c r="Q256" s="121"/>
    </row>
    <row r="257" spans="1:17" s="15" customFormat="1" ht="26.25" customHeight="1">
      <c r="A257" s="137" t="s">
        <v>91</v>
      </c>
      <c r="B257" s="242">
        <v>957</v>
      </c>
      <c r="C257" s="9" t="s">
        <v>10</v>
      </c>
      <c r="D257" s="9" t="s">
        <v>22</v>
      </c>
      <c r="E257" s="9" t="s">
        <v>135</v>
      </c>
      <c r="F257" s="9" t="s">
        <v>90</v>
      </c>
      <c r="G257" s="70">
        <v>553.6</v>
      </c>
      <c r="H257" s="7">
        <v>629.4</v>
      </c>
      <c r="I257" s="59"/>
      <c r="J257" s="59"/>
      <c r="K257" s="208">
        <v>553.6</v>
      </c>
      <c r="L257" s="59"/>
      <c r="M257" s="83"/>
      <c r="N257" s="262">
        <f t="shared" si="92"/>
        <v>1183</v>
      </c>
      <c r="Q257" s="121"/>
    </row>
    <row r="258" spans="1:17" s="15" customFormat="1" ht="15.75" customHeight="1">
      <c r="A258" s="137" t="s">
        <v>100</v>
      </c>
      <c r="B258" s="242">
        <v>957</v>
      </c>
      <c r="C258" s="9" t="s">
        <v>10</v>
      </c>
      <c r="D258" s="9" t="s">
        <v>22</v>
      </c>
      <c r="E258" s="9" t="s">
        <v>135</v>
      </c>
      <c r="F258" s="9" t="s">
        <v>99</v>
      </c>
      <c r="G258" s="70">
        <v>4</v>
      </c>
      <c r="H258" s="7">
        <v>3.3</v>
      </c>
      <c r="I258" s="59"/>
      <c r="J258" s="59"/>
      <c r="K258" s="208">
        <v>4.1</v>
      </c>
      <c r="L258" s="59"/>
      <c r="M258" s="83"/>
      <c r="N258" s="262">
        <f t="shared" si="92"/>
        <v>7.3999999999999995</v>
      </c>
      <c r="Q258" s="121"/>
    </row>
    <row r="259" spans="1:17" s="15" customFormat="1" ht="15">
      <c r="A259" s="173" t="s">
        <v>120</v>
      </c>
      <c r="B259" s="243">
        <v>957</v>
      </c>
      <c r="C259" s="142" t="s">
        <v>10</v>
      </c>
      <c r="D259" s="142" t="s">
        <v>22</v>
      </c>
      <c r="E259" s="142" t="s">
        <v>118</v>
      </c>
      <c r="F259" s="142"/>
      <c r="G259" s="72">
        <f>G260+G262+G264</f>
        <v>1462.1</v>
      </c>
      <c r="H259" s="27">
        <f aca="true" t="shared" si="108" ref="H259:M259">H260+H262+H264</f>
        <v>920.4</v>
      </c>
      <c r="I259" s="60">
        <f t="shared" si="108"/>
        <v>0</v>
      </c>
      <c r="J259" s="60">
        <f t="shared" si="108"/>
        <v>0</v>
      </c>
      <c r="K259" s="84">
        <f t="shared" si="108"/>
        <v>1462.1</v>
      </c>
      <c r="L259" s="60">
        <v>0</v>
      </c>
      <c r="M259" s="84">
        <f t="shared" si="108"/>
        <v>0</v>
      </c>
      <c r="N259" s="262">
        <f t="shared" si="92"/>
        <v>2382.5</v>
      </c>
      <c r="Q259" s="121"/>
    </row>
    <row r="260" spans="1:17" s="15" customFormat="1" ht="60">
      <c r="A260" s="131" t="s">
        <v>136</v>
      </c>
      <c r="B260" s="242">
        <v>957</v>
      </c>
      <c r="C260" s="9" t="s">
        <v>10</v>
      </c>
      <c r="D260" s="9" t="s">
        <v>22</v>
      </c>
      <c r="E260" s="9" t="s">
        <v>119</v>
      </c>
      <c r="F260" s="9"/>
      <c r="G260" s="70">
        <f>G261</f>
        <v>300</v>
      </c>
      <c r="H260" s="25">
        <f aca="true" t="shared" si="109" ref="H260:M260">H261</f>
        <v>300</v>
      </c>
      <c r="I260" s="61">
        <f t="shared" si="109"/>
        <v>0</v>
      </c>
      <c r="J260" s="61">
        <f t="shared" si="109"/>
        <v>0</v>
      </c>
      <c r="K260" s="86">
        <f t="shared" si="109"/>
        <v>300</v>
      </c>
      <c r="L260" s="61">
        <f t="shared" si="109"/>
        <v>0</v>
      </c>
      <c r="M260" s="86">
        <f t="shared" si="109"/>
        <v>0</v>
      </c>
      <c r="N260" s="262">
        <f t="shared" si="92"/>
        <v>600</v>
      </c>
      <c r="Q260" s="121"/>
    </row>
    <row r="261" spans="1:17" s="15" customFormat="1" ht="25.5">
      <c r="A261" s="137" t="s">
        <v>91</v>
      </c>
      <c r="B261" s="242">
        <v>957</v>
      </c>
      <c r="C261" s="9" t="s">
        <v>10</v>
      </c>
      <c r="D261" s="9" t="s">
        <v>22</v>
      </c>
      <c r="E261" s="9" t="s">
        <v>119</v>
      </c>
      <c r="F261" s="9" t="s">
        <v>90</v>
      </c>
      <c r="G261" s="70">
        <v>300</v>
      </c>
      <c r="H261" s="7">
        <v>300</v>
      </c>
      <c r="I261" s="59"/>
      <c r="J261" s="59"/>
      <c r="K261" s="205">
        <v>300</v>
      </c>
      <c r="L261" s="59"/>
      <c r="M261" s="83"/>
      <c r="N261" s="262">
        <f t="shared" si="92"/>
        <v>600</v>
      </c>
      <c r="Q261" s="121"/>
    </row>
    <row r="262" spans="1:17" s="15" customFormat="1" ht="45">
      <c r="A262" s="138" t="s">
        <v>222</v>
      </c>
      <c r="B262" s="242">
        <v>957</v>
      </c>
      <c r="C262" s="9" t="s">
        <v>10</v>
      </c>
      <c r="D262" s="9" t="s">
        <v>22</v>
      </c>
      <c r="E262" s="134" t="s">
        <v>161</v>
      </c>
      <c r="F262" s="134"/>
      <c r="G262" s="139">
        <f>G263</f>
        <v>1142.1</v>
      </c>
      <c r="H262" s="26">
        <f aca="true" t="shared" si="110" ref="H262:M262">H263</f>
        <v>600.4</v>
      </c>
      <c r="I262" s="26">
        <f t="shared" si="110"/>
        <v>0</v>
      </c>
      <c r="J262" s="26">
        <f t="shared" si="110"/>
        <v>0</v>
      </c>
      <c r="K262" s="85">
        <f t="shared" si="110"/>
        <v>1142.1</v>
      </c>
      <c r="L262" s="26">
        <f t="shared" si="110"/>
        <v>190.4</v>
      </c>
      <c r="M262" s="85">
        <f t="shared" si="110"/>
        <v>0</v>
      </c>
      <c r="N262" s="262">
        <f t="shared" si="92"/>
        <v>1932.9</v>
      </c>
      <c r="Q262" s="121"/>
    </row>
    <row r="263" spans="1:17" s="15" customFormat="1" ht="53.25" customHeight="1">
      <c r="A263" s="137" t="s">
        <v>85</v>
      </c>
      <c r="B263" s="242">
        <v>957</v>
      </c>
      <c r="C263" s="9" t="s">
        <v>10</v>
      </c>
      <c r="D263" s="9" t="s">
        <v>22</v>
      </c>
      <c r="E263" s="134" t="s">
        <v>161</v>
      </c>
      <c r="F263" s="134" t="s">
        <v>87</v>
      </c>
      <c r="G263" s="139">
        <v>1142.1</v>
      </c>
      <c r="H263" s="7">
        <v>600.4</v>
      </c>
      <c r="I263" s="59"/>
      <c r="J263" s="59"/>
      <c r="K263" s="208">
        <v>1142.1</v>
      </c>
      <c r="L263" s="59">
        <v>190.4</v>
      </c>
      <c r="M263" s="83"/>
      <c r="N263" s="262">
        <f t="shared" si="92"/>
        <v>1932.9</v>
      </c>
      <c r="Q263" s="121"/>
    </row>
    <row r="264" spans="1:17" s="15" customFormat="1" ht="61.5" customHeight="1">
      <c r="A264" s="138" t="s">
        <v>221</v>
      </c>
      <c r="B264" s="242">
        <v>957</v>
      </c>
      <c r="C264" s="9" t="s">
        <v>10</v>
      </c>
      <c r="D264" s="9" t="s">
        <v>22</v>
      </c>
      <c r="E264" s="134" t="s">
        <v>220</v>
      </c>
      <c r="F264" s="152"/>
      <c r="G264" s="232">
        <f aca="true" t="shared" si="111" ref="G264:M264">G265</f>
        <v>20</v>
      </c>
      <c r="H264" s="37">
        <f t="shared" si="111"/>
        <v>20</v>
      </c>
      <c r="I264" s="37">
        <f t="shared" si="111"/>
        <v>0</v>
      </c>
      <c r="J264" s="37">
        <f t="shared" si="111"/>
        <v>0</v>
      </c>
      <c r="K264" s="99">
        <f t="shared" si="111"/>
        <v>20</v>
      </c>
      <c r="L264" s="37">
        <v>0</v>
      </c>
      <c r="M264" s="99">
        <f t="shared" si="111"/>
        <v>0</v>
      </c>
      <c r="N264" s="262">
        <f t="shared" si="92"/>
        <v>40</v>
      </c>
      <c r="Q264" s="121"/>
    </row>
    <row r="265" spans="1:17" s="15" customFormat="1" ht="30.75" customHeight="1">
      <c r="A265" s="144" t="s">
        <v>91</v>
      </c>
      <c r="B265" s="242">
        <v>957</v>
      </c>
      <c r="C265" s="9" t="s">
        <v>10</v>
      </c>
      <c r="D265" s="9" t="s">
        <v>22</v>
      </c>
      <c r="E265" s="134" t="s">
        <v>220</v>
      </c>
      <c r="F265" s="134" t="s">
        <v>90</v>
      </c>
      <c r="G265" s="232">
        <v>20</v>
      </c>
      <c r="H265" s="46">
        <v>20</v>
      </c>
      <c r="I265" s="59"/>
      <c r="J265" s="59"/>
      <c r="K265" s="210">
        <v>20</v>
      </c>
      <c r="L265" s="59">
        <v>190.4</v>
      </c>
      <c r="M265" s="83"/>
      <c r="N265" s="262">
        <f t="shared" si="92"/>
        <v>230.4</v>
      </c>
      <c r="Q265" s="121"/>
    </row>
    <row r="266" spans="1:17" s="15" customFormat="1" ht="14.25">
      <c r="A266" s="140" t="s">
        <v>17</v>
      </c>
      <c r="B266" s="241">
        <v>957</v>
      </c>
      <c r="C266" s="130" t="s">
        <v>18</v>
      </c>
      <c r="D266" s="130"/>
      <c r="E266" s="130"/>
      <c r="F266" s="130"/>
      <c r="G266" s="233">
        <f>G267</f>
        <v>186.4</v>
      </c>
      <c r="H266" s="38">
        <f aca="true" t="shared" si="112" ref="H266:M269">H267</f>
        <v>186.5</v>
      </c>
      <c r="I266" s="67">
        <f t="shared" si="112"/>
        <v>0</v>
      </c>
      <c r="J266" s="67">
        <f t="shared" si="112"/>
        <v>0</v>
      </c>
      <c r="K266" s="100">
        <f t="shared" si="112"/>
        <v>186.5</v>
      </c>
      <c r="L266" s="67">
        <f t="shared" si="112"/>
        <v>0</v>
      </c>
      <c r="M266" s="100">
        <f t="shared" si="112"/>
        <v>0</v>
      </c>
      <c r="N266" s="262">
        <f t="shared" si="92"/>
        <v>373</v>
      </c>
      <c r="Q266" s="121"/>
    </row>
    <row r="267" spans="1:17" s="15" customFormat="1" ht="14.25">
      <c r="A267" s="140" t="s">
        <v>19</v>
      </c>
      <c r="B267" s="241">
        <v>957</v>
      </c>
      <c r="C267" s="130">
        <v>10</v>
      </c>
      <c r="D267" s="130" t="s">
        <v>9</v>
      </c>
      <c r="E267" s="130"/>
      <c r="F267" s="130"/>
      <c r="G267" s="233">
        <f>G268</f>
        <v>186.4</v>
      </c>
      <c r="H267" s="38">
        <f t="shared" si="112"/>
        <v>186.5</v>
      </c>
      <c r="I267" s="67">
        <f t="shared" si="112"/>
        <v>0</v>
      </c>
      <c r="J267" s="67">
        <f t="shared" si="112"/>
        <v>0</v>
      </c>
      <c r="K267" s="100">
        <f t="shared" si="112"/>
        <v>186.5</v>
      </c>
      <c r="L267" s="67">
        <f t="shared" si="112"/>
        <v>0</v>
      </c>
      <c r="M267" s="100">
        <f t="shared" si="112"/>
        <v>0</v>
      </c>
      <c r="N267" s="262">
        <f t="shared" si="92"/>
        <v>373</v>
      </c>
      <c r="Q267" s="121"/>
    </row>
    <row r="268" spans="1:17" s="15" customFormat="1" ht="14.25" customHeight="1">
      <c r="A268" s="131" t="s">
        <v>46</v>
      </c>
      <c r="B268" s="242">
        <v>957</v>
      </c>
      <c r="C268" s="9">
        <v>10</v>
      </c>
      <c r="D268" s="9" t="s">
        <v>9</v>
      </c>
      <c r="E268" s="9" t="s">
        <v>106</v>
      </c>
      <c r="F268" s="9"/>
      <c r="G268" s="234">
        <f>G269</f>
        <v>186.4</v>
      </c>
      <c r="H268" s="39">
        <f t="shared" si="112"/>
        <v>186.5</v>
      </c>
      <c r="I268" s="68">
        <f t="shared" si="112"/>
        <v>0</v>
      </c>
      <c r="J268" s="68">
        <f t="shared" si="112"/>
        <v>0</v>
      </c>
      <c r="K268" s="101">
        <f t="shared" si="112"/>
        <v>186.5</v>
      </c>
      <c r="L268" s="68">
        <f t="shared" si="112"/>
        <v>0</v>
      </c>
      <c r="M268" s="101">
        <f t="shared" si="112"/>
        <v>0</v>
      </c>
      <c r="N268" s="262">
        <f t="shared" si="92"/>
        <v>373</v>
      </c>
      <c r="Q268" s="121"/>
    </row>
    <row r="269" spans="1:17" s="15" customFormat="1" ht="16.5" customHeight="1">
      <c r="A269" s="131" t="s">
        <v>108</v>
      </c>
      <c r="B269" s="242">
        <v>957</v>
      </c>
      <c r="C269" s="9">
        <v>10</v>
      </c>
      <c r="D269" s="9" t="s">
        <v>9</v>
      </c>
      <c r="E269" s="9" t="s">
        <v>107</v>
      </c>
      <c r="F269" s="9"/>
      <c r="G269" s="234">
        <f>G270</f>
        <v>186.4</v>
      </c>
      <c r="H269" s="39">
        <f t="shared" si="112"/>
        <v>186.5</v>
      </c>
      <c r="I269" s="68">
        <f t="shared" si="112"/>
        <v>0</v>
      </c>
      <c r="J269" s="68">
        <f t="shared" si="112"/>
        <v>0</v>
      </c>
      <c r="K269" s="101">
        <f t="shared" si="112"/>
        <v>186.5</v>
      </c>
      <c r="L269" s="68">
        <f t="shared" si="112"/>
        <v>0</v>
      </c>
      <c r="M269" s="101">
        <f t="shared" si="112"/>
        <v>0</v>
      </c>
      <c r="N269" s="262">
        <f t="shared" si="92"/>
        <v>373</v>
      </c>
      <c r="Q269" s="121"/>
    </row>
    <row r="270" spans="1:17" s="15" customFormat="1" ht="15">
      <c r="A270" s="131" t="s">
        <v>116</v>
      </c>
      <c r="B270" s="242">
        <v>957</v>
      </c>
      <c r="C270" s="9">
        <v>10</v>
      </c>
      <c r="D270" s="9" t="s">
        <v>9</v>
      </c>
      <c r="E270" s="9" t="s">
        <v>107</v>
      </c>
      <c r="F270" s="9" t="s">
        <v>111</v>
      </c>
      <c r="G270" s="70">
        <v>186.4</v>
      </c>
      <c r="H270" s="7">
        <v>186.5</v>
      </c>
      <c r="I270" s="59"/>
      <c r="J270" s="59"/>
      <c r="K270" s="208">
        <v>186.5</v>
      </c>
      <c r="L270" s="59"/>
      <c r="M270" s="83"/>
      <c r="N270" s="262">
        <f t="shared" si="92"/>
        <v>373</v>
      </c>
      <c r="Q270" s="121"/>
    </row>
    <row r="271" spans="1:17" s="15" customFormat="1" ht="14.25">
      <c r="A271" s="140" t="s">
        <v>76</v>
      </c>
      <c r="B271" s="241">
        <v>957</v>
      </c>
      <c r="C271" s="130" t="s">
        <v>70</v>
      </c>
      <c r="D271" s="130"/>
      <c r="E271" s="9"/>
      <c r="F271" s="9"/>
      <c r="G271" s="56">
        <f>G272</f>
        <v>435.7</v>
      </c>
      <c r="H271" s="24">
        <f aca="true" t="shared" si="113" ref="H271:M271">H272</f>
        <v>409.3</v>
      </c>
      <c r="I271" s="58">
        <f t="shared" si="113"/>
        <v>0</v>
      </c>
      <c r="J271" s="58">
        <f t="shared" si="113"/>
        <v>0</v>
      </c>
      <c r="K271" s="81">
        <f t="shared" si="113"/>
        <v>435.7</v>
      </c>
      <c r="L271" s="58">
        <f t="shared" si="113"/>
        <v>0</v>
      </c>
      <c r="M271" s="81">
        <f t="shared" si="113"/>
        <v>0</v>
      </c>
      <c r="N271" s="262">
        <f t="shared" si="92"/>
        <v>845</v>
      </c>
      <c r="Q271" s="121"/>
    </row>
    <row r="272" spans="1:17" s="15" customFormat="1" ht="14.25">
      <c r="A272" s="140" t="s">
        <v>77</v>
      </c>
      <c r="B272" s="241">
        <v>957</v>
      </c>
      <c r="C272" s="130" t="s">
        <v>70</v>
      </c>
      <c r="D272" s="130" t="s">
        <v>9</v>
      </c>
      <c r="E272" s="130"/>
      <c r="F272" s="130"/>
      <c r="G272" s="56">
        <f>G273+G277</f>
        <v>435.7</v>
      </c>
      <c r="H272" s="24">
        <f aca="true" t="shared" si="114" ref="H272:M272">H273+H277</f>
        <v>409.3</v>
      </c>
      <c r="I272" s="58">
        <f t="shared" si="114"/>
        <v>0</v>
      </c>
      <c r="J272" s="58">
        <f t="shared" si="114"/>
        <v>0</v>
      </c>
      <c r="K272" s="81">
        <f t="shared" si="114"/>
        <v>435.7</v>
      </c>
      <c r="L272" s="58">
        <f t="shared" si="114"/>
        <v>0</v>
      </c>
      <c r="M272" s="81">
        <f t="shared" si="114"/>
        <v>0</v>
      </c>
      <c r="N272" s="262">
        <f t="shared" si="92"/>
        <v>845</v>
      </c>
      <c r="Q272" s="121"/>
    </row>
    <row r="273" spans="1:17" s="15" customFormat="1" ht="30">
      <c r="A273" s="131" t="s">
        <v>33</v>
      </c>
      <c r="B273" s="242">
        <v>957</v>
      </c>
      <c r="C273" s="9" t="s">
        <v>70</v>
      </c>
      <c r="D273" s="9" t="s">
        <v>9</v>
      </c>
      <c r="E273" s="9" t="s">
        <v>137</v>
      </c>
      <c r="F273" s="9"/>
      <c r="G273" s="70">
        <f>G274</f>
        <v>135.7</v>
      </c>
      <c r="H273" s="25">
        <f aca="true" t="shared" si="115" ref="H273:M273">H274</f>
        <v>109.3</v>
      </c>
      <c r="I273" s="61">
        <f t="shared" si="115"/>
        <v>0</v>
      </c>
      <c r="J273" s="61">
        <f t="shared" si="115"/>
        <v>0</v>
      </c>
      <c r="K273" s="86">
        <f t="shared" si="115"/>
        <v>135.7</v>
      </c>
      <c r="L273" s="61">
        <f t="shared" si="115"/>
        <v>0</v>
      </c>
      <c r="M273" s="86">
        <f t="shared" si="115"/>
        <v>0</v>
      </c>
      <c r="N273" s="262">
        <f t="shared" si="92"/>
        <v>245</v>
      </c>
      <c r="Q273" s="121"/>
    </row>
    <row r="274" spans="1:17" s="15" customFormat="1" ht="15">
      <c r="A274" s="131" t="s">
        <v>78</v>
      </c>
      <c r="B274" s="242">
        <v>957</v>
      </c>
      <c r="C274" s="9" t="s">
        <v>70</v>
      </c>
      <c r="D274" s="9" t="s">
        <v>9</v>
      </c>
      <c r="E274" s="9" t="s">
        <v>138</v>
      </c>
      <c r="F274" s="9"/>
      <c r="G274" s="70">
        <f>G276+G275</f>
        <v>135.7</v>
      </c>
      <c r="H274" s="25">
        <f aca="true" t="shared" si="116" ref="H274:M274">H276+H275</f>
        <v>109.3</v>
      </c>
      <c r="I274" s="61">
        <f t="shared" si="116"/>
        <v>0</v>
      </c>
      <c r="J274" s="61">
        <f t="shared" si="116"/>
        <v>0</v>
      </c>
      <c r="K274" s="86">
        <f t="shared" si="116"/>
        <v>135.7</v>
      </c>
      <c r="L274" s="61">
        <f t="shared" si="116"/>
        <v>0</v>
      </c>
      <c r="M274" s="86">
        <f t="shared" si="116"/>
        <v>0</v>
      </c>
      <c r="N274" s="262">
        <f t="shared" si="92"/>
        <v>245</v>
      </c>
      <c r="Q274" s="121"/>
    </row>
    <row r="275" spans="1:17" s="15" customFormat="1" ht="54.75" customHeight="1">
      <c r="A275" s="137" t="s">
        <v>85</v>
      </c>
      <c r="B275" s="242">
        <v>957</v>
      </c>
      <c r="C275" s="9" t="s">
        <v>70</v>
      </c>
      <c r="D275" s="9" t="s">
        <v>9</v>
      </c>
      <c r="E275" s="9" t="s">
        <v>138</v>
      </c>
      <c r="F275" s="9" t="s">
        <v>87</v>
      </c>
      <c r="G275" s="119">
        <v>6.5</v>
      </c>
      <c r="H275" s="7">
        <v>36.3</v>
      </c>
      <c r="I275" s="59"/>
      <c r="J275" s="59"/>
      <c r="K275" s="208">
        <v>6.5</v>
      </c>
      <c r="L275" s="59"/>
      <c r="M275" s="83"/>
      <c r="N275" s="262">
        <f t="shared" si="92"/>
        <v>42.8</v>
      </c>
      <c r="Q275" s="121"/>
    </row>
    <row r="276" spans="1:17" s="15" customFormat="1" ht="25.5">
      <c r="A276" s="137" t="s">
        <v>91</v>
      </c>
      <c r="B276" s="242">
        <v>957</v>
      </c>
      <c r="C276" s="9" t="s">
        <v>70</v>
      </c>
      <c r="D276" s="9" t="s">
        <v>9</v>
      </c>
      <c r="E276" s="9" t="s">
        <v>138</v>
      </c>
      <c r="F276" s="9" t="s">
        <v>90</v>
      </c>
      <c r="G276" s="70">
        <v>129.2</v>
      </c>
      <c r="H276" s="7">
        <v>73</v>
      </c>
      <c r="I276" s="59"/>
      <c r="J276" s="59"/>
      <c r="K276" s="208">
        <v>129.2</v>
      </c>
      <c r="L276" s="59"/>
      <c r="M276" s="83"/>
      <c r="N276" s="262">
        <f t="shared" si="92"/>
        <v>202.2</v>
      </c>
      <c r="Q276" s="121"/>
    </row>
    <row r="277" spans="1:17" s="15" customFormat="1" ht="15">
      <c r="A277" s="173" t="s">
        <v>120</v>
      </c>
      <c r="B277" s="243">
        <v>957</v>
      </c>
      <c r="C277" s="142" t="s">
        <v>70</v>
      </c>
      <c r="D277" s="142" t="s">
        <v>9</v>
      </c>
      <c r="E277" s="142" t="s">
        <v>118</v>
      </c>
      <c r="F277" s="142"/>
      <c r="G277" s="72">
        <f>G278</f>
        <v>300</v>
      </c>
      <c r="H277" s="27">
        <f aca="true" t="shared" si="117" ref="H277:M277">H278</f>
        <v>300</v>
      </c>
      <c r="I277" s="60">
        <f t="shared" si="117"/>
        <v>0</v>
      </c>
      <c r="J277" s="60">
        <f t="shared" si="117"/>
        <v>0</v>
      </c>
      <c r="K277" s="84">
        <f t="shared" si="117"/>
        <v>300</v>
      </c>
      <c r="L277" s="60">
        <f t="shared" si="117"/>
        <v>0</v>
      </c>
      <c r="M277" s="84">
        <f t="shared" si="117"/>
        <v>0</v>
      </c>
      <c r="N277" s="262">
        <f t="shared" si="92"/>
        <v>600</v>
      </c>
      <c r="Q277" s="121"/>
    </row>
    <row r="278" spans="1:17" s="15" customFormat="1" ht="45">
      <c r="A278" s="131" t="s">
        <v>139</v>
      </c>
      <c r="B278" s="242">
        <v>957</v>
      </c>
      <c r="C278" s="9" t="s">
        <v>70</v>
      </c>
      <c r="D278" s="9" t="s">
        <v>9</v>
      </c>
      <c r="E278" s="9" t="s">
        <v>140</v>
      </c>
      <c r="F278" s="9"/>
      <c r="G278" s="70">
        <f>G280+G279</f>
        <v>300</v>
      </c>
      <c r="H278" s="25">
        <f aca="true" t="shared" si="118" ref="H278:M278">H280+H279</f>
        <v>300</v>
      </c>
      <c r="I278" s="61">
        <f t="shared" si="118"/>
        <v>0</v>
      </c>
      <c r="J278" s="61">
        <f t="shared" si="118"/>
        <v>0</v>
      </c>
      <c r="K278" s="86">
        <f t="shared" si="118"/>
        <v>300</v>
      </c>
      <c r="L278" s="61">
        <f t="shared" si="118"/>
        <v>0</v>
      </c>
      <c r="M278" s="86">
        <f t="shared" si="118"/>
        <v>0</v>
      </c>
      <c r="N278" s="262">
        <f t="shared" si="92"/>
        <v>600</v>
      </c>
      <c r="Q278" s="121"/>
    </row>
    <row r="279" spans="1:17" s="15" customFormat="1" ht="53.25" customHeight="1">
      <c r="A279" s="137" t="s">
        <v>85</v>
      </c>
      <c r="B279" s="242">
        <v>957</v>
      </c>
      <c r="C279" s="9" t="s">
        <v>70</v>
      </c>
      <c r="D279" s="9" t="s">
        <v>9</v>
      </c>
      <c r="E279" s="9" t="s">
        <v>140</v>
      </c>
      <c r="F279" s="9" t="s">
        <v>87</v>
      </c>
      <c r="G279" s="119">
        <v>2.4</v>
      </c>
      <c r="H279" s="7">
        <v>52.9</v>
      </c>
      <c r="I279" s="59"/>
      <c r="J279" s="59"/>
      <c r="K279" s="83">
        <v>2.4</v>
      </c>
      <c r="L279" s="59"/>
      <c r="M279" s="83"/>
      <c r="N279" s="262">
        <f t="shared" si="92"/>
        <v>55.3</v>
      </c>
      <c r="Q279" s="121"/>
    </row>
    <row r="280" spans="1:17" s="15" customFormat="1" ht="25.5">
      <c r="A280" s="137" t="s">
        <v>91</v>
      </c>
      <c r="B280" s="242">
        <v>957</v>
      </c>
      <c r="C280" s="9" t="s">
        <v>70</v>
      </c>
      <c r="D280" s="9" t="s">
        <v>9</v>
      </c>
      <c r="E280" s="9" t="s">
        <v>140</v>
      </c>
      <c r="F280" s="9" t="s">
        <v>90</v>
      </c>
      <c r="G280" s="70">
        <v>297.6</v>
      </c>
      <c r="H280" s="7">
        <v>247.1</v>
      </c>
      <c r="I280" s="59"/>
      <c r="J280" s="59"/>
      <c r="K280" s="208">
        <v>297.6</v>
      </c>
      <c r="L280" s="59"/>
      <c r="M280" s="83"/>
      <c r="N280" s="262">
        <f t="shared" si="92"/>
        <v>544.7</v>
      </c>
      <c r="Q280" s="121"/>
    </row>
    <row r="281" spans="1:17" s="15" customFormat="1" ht="56.25">
      <c r="A281" s="124" t="s">
        <v>81</v>
      </c>
      <c r="B281" s="240"/>
      <c r="C281" s="7"/>
      <c r="D281" s="8"/>
      <c r="E281" s="8"/>
      <c r="F281" s="11"/>
      <c r="G281" s="56">
        <f aca="true" t="shared" si="119" ref="G281:M281">G288+G416+G282</f>
        <v>483806.5</v>
      </c>
      <c r="H281" s="21" t="e">
        <f t="shared" si="119"/>
        <v>#REF!</v>
      </c>
      <c r="I281" s="56" t="e">
        <f t="shared" si="119"/>
        <v>#REF!</v>
      </c>
      <c r="J281" s="56" t="e">
        <f t="shared" si="119"/>
        <v>#REF!</v>
      </c>
      <c r="K281" s="79" t="e">
        <f t="shared" si="119"/>
        <v>#REF!</v>
      </c>
      <c r="L281" s="56" t="e">
        <f t="shared" si="119"/>
        <v>#REF!</v>
      </c>
      <c r="M281" s="79" t="e">
        <f t="shared" si="119"/>
        <v>#REF!</v>
      </c>
      <c r="N281" s="262" t="e">
        <f aca="true" t="shared" si="120" ref="N281:N357">SUM(H281:M281)</f>
        <v>#REF!</v>
      </c>
      <c r="Q281" s="121"/>
    </row>
    <row r="282" spans="1:17" s="15" customFormat="1" ht="14.25">
      <c r="A282" s="140" t="s">
        <v>36</v>
      </c>
      <c r="B282" s="241">
        <v>973</v>
      </c>
      <c r="C282" s="130" t="s">
        <v>22</v>
      </c>
      <c r="D282" s="8"/>
      <c r="E282" s="8"/>
      <c r="F282" s="11"/>
      <c r="G282" s="56">
        <f>G283</f>
        <v>108.30000000000001</v>
      </c>
      <c r="H282" s="7">
        <f aca="true" t="shared" si="121" ref="H282:M284">H283</f>
        <v>120</v>
      </c>
      <c r="I282" s="59">
        <f t="shared" si="121"/>
        <v>0</v>
      </c>
      <c r="J282" s="59">
        <f t="shared" si="121"/>
        <v>0</v>
      </c>
      <c r="K282" s="83">
        <f t="shared" si="121"/>
        <v>108.30000000000001</v>
      </c>
      <c r="L282" s="59">
        <f t="shared" si="121"/>
        <v>0</v>
      </c>
      <c r="M282" s="83">
        <f t="shared" si="121"/>
        <v>0</v>
      </c>
      <c r="N282" s="262">
        <f t="shared" si="120"/>
        <v>228.3</v>
      </c>
      <c r="Q282" s="121"/>
    </row>
    <row r="283" spans="1:17" s="15" customFormat="1" ht="27.75" customHeight="1">
      <c r="A283" s="140" t="s">
        <v>66</v>
      </c>
      <c r="B283" s="241">
        <v>973</v>
      </c>
      <c r="C283" s="130" t="s">
        <v>22</v>
      </c>
      <c r="D283" s="130" t="s">
        <v>65</v>
      </c>
      <c r="E283" s="8"/>
      <c r="F283" s="11"/>
      <c r="G283" s="56">
        <f>G284+G286</f>
        <v>108.30000000000001</v>
      </c>
      <c r="H283" s="21">
        <f t="shared" si="121"/>
        <v>120</v>
      </c>
      <c r="I283" s="56">
        <f t="shared" si="121"/>
        <v>0</v>
      </c>
      <c r="J283" s="56">
        <f t="shared" si="121"/>
        <v>0</v>
      </c>
      <c r="K283" s="79">
        <f>K284+K286</f>
        <v>108.30000000000001</v>
      </c>
      <c r="L283" s="56">
        <f>L284</f>
        <v>0</v>
      </c>
      <c r="M283" s="79">
        <f>M284</f>
        <v>0</v>
      </c>
      <c r="N283" s="262">
        <f t="shared" si="120"/>
        <v>228.3</v>
      </c>
      <c r="Q283" s="121"/>
    </row>
    <row r="284" spans="1:17" s="15" customFormat="1" ht="46.5" customHeight="1">
      <c r="A284" s="135" t="s">
        <v>226</v>
      </c>
      <c r="B284" s="242">
        <v>973</v>
      </c>
      <c r="C284" s="9" t="s">
        <v>22</v>
      </c>
      <c r="D284" s="9" t="s">
        <v>65</v>
      </c>
      <c r="E284" s="9" t="s">
        <v>225</v>
      </c>
      <c r="F284" s="11"/>
      <c r="G284" s="71">
        <f>G285</f>
        <v>78.7</v>
      </c>
      <c r="H284" s="40">
        <f t="shared" si="121"/>
        <v>120</v>
      </c>
      <c r="I284" s="69">
        <f t="shared" si="121"/>
        <v>0</v>
      </c>
      <c r="J284" s="69">
        <f t="shared" si="121"/>
        <v>0</v>
      </c>
      <c r="K284" s="102">
        <f t="shared" si="121"/>
        <v>78.7</v>
      </c>
      <c r="L284" s="69">
        <f t="shared" si="121"/>
        <v>0</v>
      </c>
      <c r="M284" s="102">
        <f t="shared" si="121"/>
        <v>0</v>
      </c>
      <c r="N284" s="262">
        <f t="shared" si="120"/>
        <v>198.7</v>
      </c>
      <c r="Q284" s="121"/>
    </row>
    <row r="285" spans="1:17" s="15" customFormat="1" ht="25.5">
      <c r="A285" s="137" t="s">
        <v>91</v>
      </c>
      <c r="B285" s="242">
        <v>973</v>
      </c>
      <c r="C285" s="9" t="s">
        <v>22</v>
      </c>
      <c r="D285" s="9" t="s">
        <v>65</v>
      </c>
      <c r="E285" s="9" t="s">
        <v>225</v>
      </c>
      <c r="F285" s="9" t="s">
        <v>90</v>
      </c>
      <c r="G285" s="71">
        <v>78.7</v>
      </c>
      <c r="H285" s="7">
        <v>120</v>
      </c>
      <c r="I285" s="59"/>
      <c r="J285" s="59"/>
      <c r="K285" s="208">
        <v>78.7</v>
      </c>
      <c r="L285" s="59"/>
      <c r="M285" s="83"/>
      <c r="N285" s="262">
        <f t="shared" si="120"/>
        <v>198.7</v>
      </c>
      <c r="Q285" s="121"/>
    </row>
    <row r="286" spans="1:17" s="15" customFormat="1" ht="45">
      <c r="A286" s="138" t="s">
        <v>260</v>
      </c>
      <c r="B286" s="250">
        <v>973</v>
      </c>
      <c r="C286" s="134" t="s">
        <v>22</v>
      </c>
      <c r="D286" s="134" t="s">
        <v>65</v>
      </c>
      <c r="E286" s="134" t="s">
        <v>261</v>
      </c>
      <c r="F286" s="134"/>
      <c r="G286" s="119">
        <f>G287</f>
        <v>29.6</v>
      </c>
      <c r="H286" s="28"/>
      <c r="I286" s="28"/>
      <c r="J286" s="28"/>
      <c r="K286" s="88">
        <f>K287</f>
        <v>29.6</v>
      </c>
      <c r="L286" s="28"/>
      <c r="M286" s="88"/>
      <c r="N286" s="262">
        <f>SUM(H286:M286)</f>
        <v>29.6</v>
      </c>
      <c r="Q286" s="121"/>
    </row>
    <row r="287" spans="1:17" s="15" customFormat="1" ht="25.5">
      <c r="A287" s="144" t="s">
        <v>91</v>
      </c>
      <c r="B287" s="242">
        <v>973</v>
      </c>
      <c r="C287" s="134" t="s">
        <v>22</v>
      </c>
      <c r="D287" s="134" t="s">
        <v>65</v>
      </c>
      <c r="E287" s="134" t="s">
        <v>261</v>
      </c>
      <c r="F287" s="134" t="s">
        <v>90</v>
      </c>
      <c r="G287" s="119">
        <v>29.6</v>
      </c>
      <c r="H287" s="28"/>
      <c r="I287" s="28"/>
      <c r="J287" s="28"/>
      <c r="K287" s="209">
        <v>29.6</v>
      </c>
      <c r="L287" s="28"/>
      <c r="M287" s="88"/>
      <c r="N287" s="262">
        <f>SUM(H287:M287)</f>
        <v>29.6</v>
      </c>
      <c r="Q287" s="121"/>
    </row>
    <row r="288" spans="1:17" s="15" customFormat="1" ht="14.25">
      <c r="A288" s="140" t="s">
        <v>20</v>
      </c>
      <c r="B288" s="241">
        <v>973</v>
      </c>
      <c r="C288" s="130" t="s">
        <v>14</v>
      </c>
      <c r="D288" s="130"/>
      <c r="E288" s="130"/>
      <c r="F288" s="130"/>
      <c r="G288" s="56">
        <f aca="true" t="shared" si="122" ref="G288:M288">G289++G316+G358+G367+G375</f>
        <v>476684.10000000003</v>
      </c>
      <c r="H288" s="21" t="e">
        <f t="shared" si="122"/>
        <v>#REF!</v>
      </c>
      <c r="I288" s="56" t="e">
        <f t="shared" si="122"/>
        <v>#REF!</v>
      </c>
      <c r="J288" s="56" t="e">
        <f t="shared" si="122"/>
        <v>#REF!</v>
      </c>
      <c r="K288" s="79" t="e">
        <f t="shared" si="122"/>
        <v>#REF!</v>
      </c>
      <c r="L288" s="56" t="e">
        <f t="shared" si="122"/>
        <v>#REF!</v>
      </c>
      <c r="M288" s="79" t="e">
        <f t="shared" si="122"/>
        <v>#REF!</v>
      </c>
      <c r="N288" s="262" t="e">
        <f t="shared" si="120"/>
        <v>#REF!</v>
      </c>
      <c r="Q288" s="121"/>
    </row>
    <row r="289" spans="1:17" s="15" customFormat="1" ht="14.25">
      <c r="A289" s="140" t="s">
        <v>21</v>
      </c>
      <c r="B289" s="241">
        <v>973</v>
      </c>
      <c r="C289" s="130" t="s">
        <v>14</v>
      </c>
      <c r="D289" s="130" t="s">
        <v>9</v>
      </c>
      <c r="E289" s="130"/>
      <c r="F289" s="130"/>
      <c r="G289" s="56">
        <f>G295+G299+G291+G312</f>
        <v>103444.7</v>
      </c>
      <c r="H289" s="21">
        <f aca="true" t="shared" si="123" ref="H289:M289">H295+H299+H291+H312</f>
        <v>107052.00000000001</v>
      </c>
      <c r="I289" s="56">
        <f t="shared" si="123"/>
        <v>0</v>
      </c>
      <c r="J289" s="56">
        <f t="shared" si="123"/>
        <v>0</v>
      </c>
      <c r="K289" s="79">
        <f t="shared" si="123"/>
        <v>103444.6</v>
      </c>
      <c r="L289" s="56">
        <f t="shared" si="123"/>
        <v>0</v>
      </c>
      <c r="M289" s="79">
        <f t="shared" si="123"/>
        <v>0</v>
      </c>
      <c r="N289" s="262">
        <f t="shared" si="120"/>
        <v>210496.60000000003</v>
      </c>
      <c r="Q289" s="121"/>
    </row>
    <row r="290" spans="1:17" s="15" customFormat="1" ht="30" customHeight="1">
      <c r="A290" s="131" t="s">
        <v>201</v>
      </c>
      <c r="B290" s="242">
        <v>973</v>
      </c>
      <c r="C290" s="9" t="s">
        <v>14</v>
      </c>
      <c r="D290" s="9" t="s">
        <v>9</v>
      </c>
      <c r="E290" s="9" t="s">
        <v>202</v>
      </c>
      <c r="F290" s="130"/>
      <c r="G290" s="70">
        <f>G291</f>
        <v>83327.7</v>
      </c>
      <c r="H290" s="25">
        <f aca="true" t="shared" si="124" ref="H290:M290">H291</f>
        <v>79417.8</v>
      </c>
      <c r="I290" s="61">
        <f t="shared" si="124"/>
        <v>0</v>
      </c>
      <c r="J290" s="61">
        <f t="shared" si="124"/>
        <v>0</v>
      </c>
      <c r="K290" s="86">
        <f t="shared" si="124"/>
        <v>83327.7</v>
      </c>
      <c r="L290" s="61">
        <f t="shared" si="124"/>
        <v>0</v>
      </c>
      <c r="M290" s="86">
        <f t="shared" si="124"/>
        <v>0</v>
      </c>
      <c r="N290" s="262">
        <f t="shared" si="120"/>
        <v>162745.5</v>
      </c>
      <c r="Q290" s="121"/>
    </row>
    <row r="291" spans="1:17" s="15" customFormat="1" ht="62.25" customHeight="1">
      <c r="A291" s="131" t="s">
        <v>149</v>
      </c>
      <c r="B291" s="243">
        <v>973</v>
      </c>
      <c r="C291" s="9" t="s">
        <v>14</v>
      </c>
      <c r="D291" s="9" t="s">
        <v>9</v>
      </c>
      <c r="E291" s="9" t="s">
        <v>147</v>
      </c>
      <c r="F291" s="130"/>
      <c r="G291" s="70">
        <f>G292+G293</f>
        <v>83327.7</v>
      </c>
      <c r="H291" s="25">
        <f aca="true" t="shared" si="125" ref="H291:M291">H292+H293</f>
        <v>79417.8</v>
      </c>
      <c r="I291" s="61">
        <f t="shared" si="125"/>
        <v>0</v>
      </c>
      <c r="J291" s="61">
        <f t="shared" si="125"/>
        <v>0</v>
      </c>
      <c r="K291" s="86">
        <f t="shared" si="125"/>
        <v>83327.7</v>
      </c>
      <c r="L291" s="61">
        <f t="shared" si="125"/>
        <v>0</v>
      </c>
      <c r="M291" s="86">
        <f t="shared" si="125"/>
        <v>0</v>
      </c>
      <c r="N291" s="262">
        <f t="shared" si="120"/>
        <v>162745.5</v>
      </c>
      <c r="Q291" s="121"/>
    </row>
    <row r="292" spans="1:17" s="15" customFormat="1" ht="51" customHeight="1">
      <c r="A292" s="137" t="s">
        <v>85</v>
      </c>
      <c r="B292" s="243">
        <v>973</v>
      </c>
      <c r="C292" s="9" t="s">
        <v>14</v>
      </c>
      <c r="D292" s="9" t="s">
        <v>9</v>
      </c>
      <c r="E292" s="9" t="s">
        <v>147</v>
      </c>
      <c r="F292" s="9" t="s">
        <v>87</v>
      </c>
      <c r="G292" s="70">
        <v>82866.4</v>
      </c>
      <c r="H292" s="7">
        <v>78971.8</v>
      </c>
      <c r="I292" s="59"/>
      <c r="J292" s="59"/>
      <c r="K292" s="208">
        <v>82866.4</v>
      </c>
      <c r="L292" s="59"/>
      <c r="M292" s="83"/>
      <c r="N292" s="262">
        <f t="shared" si="120"/>
        <v>161838.2</v>
      </c>
      <c r="Q292" s="121"/>
    </row>
    <row r="293" spans="1:17" s="15" customFormat="1" ht="25.5">
      <c r="A293" s="137" t="s">
        <v>91</v>
      </c>
      <c r="B293" s="243">
        <v>973</v>
      </c>
      <c r="C293" s="9" t="s">
        <v>14</v>
      </c>
      <c r="D293" s="9" t="s">
        <v>9</v>
      </c>
      <c r="E293" s="9" t="s">
        <v>147</v>
      </c>
      <c r="F293" s="9" t="s">
        <v>90</v>
      </c>
      <c r="G293" s="70">
        <v>461.3</v>
      </c>
      <c r="H293" s="7">
        <v>446</v>
      </c>
      <c r="I293" s="59"/>
      <c r="J293" s="59"/>
      <c r="K293" s="208">
        <v>461.3</v>
      </c>
      <c r="L293" s="59"/>
      <c r="M293" s="83"/>
      <c r="N293" s="262">
        <f t="shared" si="120"/>
        <v>907.3</v>
      </c>
      <c r="Q293" s="121"/>
    </row>
    <row r="294" spans="1:17" s="15" customFormat="1" ht="15">
      <c r="A294" s="135" t="s">
        <v>184</v>
      </c>
      <c r="B294" s="243">
        <v>973</v>
      </c>
      <c r="C294" s="9" t="s">
        <v>14</v>
      </c>
      <c r="D294" s="9" t="s">
        <v>9</v>
      </c>
      <c r="E294" s="9" t="s">
        <v>183</v>
      </c>
      <c r="F294" s="9"/>
      <c r="G294" s="70">
        <f>G295</f>
        <v>18440.3</v>
      </c>
      <c r="H294" s="47">
        <f aca="true" t="shared" si="126" ref="H294:M294">H295</f>
        <v>25726.9</v>
      </c>
      <c r="I294" s="70">
        <f t="shared" si="126"/>
        <v>0</v>
      </c>
      <c r="J294" s="70">
        <f t="shared" si="126"/>
        <v>0</v>
      </c>
      <c r="K294" s="103">
        <f t="shared" si="126"/>
        <v>18440.2</v>
      </c>
      <c r="L294" s="70">
        <f t="shared" si="126"/>
        <v>0</v>
      </c>
      <c r="M294" s="103">
        <f t="shared" si="126"/>
        <v>0</v>
      </c>
      <c r="N294" s="262">
        <f t="shared" si="120"/>
        <v>44167.100000000006</v>
      </c>
      <c r="Q294" s="121"/>
    </row>
    <row r="295" spans="1:17" s="15" customFormat="1" ht="15">
      <c r="A295" s="131" t="s">
        <v>4</v>
      </c>
      <c r="B295" s="243">
        <v>973</v>
      </c>
      <c r="C295" s="9" t="s">
        <v>14</v>
      </c>
      <c r="D295" s="9" t="s">
        <v>9</v>
      </c>
      <c r="E295" s="9" t="s">
        <v>141</v>
      </c>
      <c r="F295" s="9"/>
      <c r="G295" s="71">
        <f>G296+G297+G298</f>
        <v>18440.3</v>
      </c>
      <c r="H295" s="48">
        <f aca="true" t="shared" si="127" ref="H295:M295">H296+H297+H298</f>
        <v>25726.9</v>
      </c>
      <c r="I295" s="71">
        <f t="shared" si="127"/>
        <v>0</v>
      </c>
      <c r="J295" s="71">
        <f t="shared" si="127"/>
        <v>0</v>
      </c>
      <c r="K295" s="104">
        <f t="shared" si="127"/>
        <v>18440.2</v>
      </c>
      <c r="L295" s="71">
        <f t="shared" si="127"/>
        <v>0</v>
      </c>
      <c r="M295" s="104">
        <f t="shared" si="127"/>
        <v>0</v>
      </c>
      <c r="N295" s="262">
        <f t="shared" si="120"/>
        <v>44167.100000000006</v>
      </c>
      <c r="Q295" s="121"/>
    </row>
    <row r="296" spans="1:17" s="15" customFormat="1" ht="54" customHeight="1">
      <c r="A296" s="137" t="s">
        <v>85</v>
      </c>
      <c r="B296" s="242">
        <v>973</v>
      </c>
      <c r="C296" s="9" t="s">
        <v>14</v>
      </c>
      <c r="D296" s="9" t="s">
        <v>9</v>
      </c>
      <c r="E296" s="9" t="s">
        <v>141</v>
      </c>
      <c r="F296" s="9" t="s">
        <v>87</v>
      </c>
      <c r="G296" s="71">
        <v>28</v>
      </c>
      <c r="H296" s="7">
        <v>13.2</v>
      </c>
      <c r="I296" s="59"/>
      <c r="J296" s="59"/>
      <c r="K296" s="210">
        <v>28</v>
      </c>
      <c r="L296" s="59"/>
      <c r="M296" s="83"/>
      <c r="N296" s="262">
        <f t="shared" si="120"/>
        <v>41.2</v>
      </c>
      <c r="Q296" s="121"/>
    </row>
    <row r="297" spans="1:17" s="15" customFormat="1" ht="27" customHeight="1">
      <c r="A297" s="137" t="s">
        <v>91</v>
      </c>
      <c r="B297" s="242">
        <v>973</v>
      </c>
      <c r="C297" s="9" t="s">
        <v>14</v>
      </c>
      <c r="D297" s="9" t="s">
        <v>9</v>
      </c>
      <c r="E297" s="9" t="s">
        <v>141</v>
      </c>
      <c r="F297" s="9" t="s">
        <v>90</v>
      </c>
      <c r="G297" s="139">
        <v>18257</v>
      </c>
      <c r="H297" s="7">
        <v>25711.9</v>
      </c>
      <c r="I297" s="59"/>
      <c r="J297" s="59"/>
      <c r="K297" s="208">
        <v>18256.9</v>
      </c>
      <c r="L297" s="59"/>
      <c r="M297" s="83">
        <v>0</v>
      </c>
      <c r="N297" s="262">
        <f t="shared" si="120"/>
        <v>43968.8</v>
      </c>
      <c r="Q297" s="121"/>
    </row>
    <row r="298" spans="1:17" s="15" customFormat="1" ht="14.25" customHeight="1">
      <c r="A298" s="137" t="s">
        <v>100</v>
      </c>
      <c r="B298" s="242">
        <v>973</v>
      </c>
      <c r="C298" s="9" t="s">
        <v>14</v>
      </c>
      <c r="D298" s="9" t="s">
        <v>9</v>
      </c>
      <c r="E298" s="9" t="s">
        <v>141</v>
      </c>
      <c r="F298" s="9" t="s">
        <v>99</v>
      </c>
      <c r="G298" s="139">
        <v>155.3</v>
      </c>
      <c r="H298" s="7">
        <v>1.8</v>
      </c>
      <c r="I298" s="59"/>
      <c r="J298" s="59"/>
      <c r="K298" s="208">
        <v>155.3</v>
      </c>
      <c r="L298" s="59"/>
      <c r="M298" s="83"/>
      <c r="N298" s="262">
        <f t="shared" si="120"/>
        <v>157.10000000000002</v>
      </c>
      <c r="Q298" s="121"/>
    </row>
    <row r="299" spans="1:17" s="15" customFormat="1" ht="14.25" customHeight="1">
      <c r="A299" s="179" t="s">
        <v>120</v>
      </c>
      <c r="B299" s="243">
        <v>973</v>
      </c>
      <c r="C299" s="142" t="s">
        <v>14</v>
      </c>
      <c r="D299" s="142" t="s">
        <v>9</v>
      </c>
      <c r="E299" s="142" t="s">
        <v>118</v>
      </c>
      <c r="F299" s="142"/>
      <c r="G299" s="72">
        <f>G300+G302+G304+G306+G308+G310</f>
        <v>1676.7</v>
      </c>
      <c r="H299" s="49">
        <f>H300+H302+H304+H306+H308+H310</f>
        <v>1601.5</v>
      </c>
      <c r="I299" s="72">
        <f>I300+I302+I304+I306+I308</f>
        <v>0</v>
      </c>
      <c r="J299" s="72">
        <f>J300+J302+J304+J306+J308</f>
        <v>0</v>
      </c>
      <c r="K299" s="105">
        <f>K300+K302+K304+K306+K308+K310</f>
        <v>1676.7</v>
      </c>
      <c r="L299" s="72">
        <f>L300+L302+L304+L306+L308</f>
        <v>0</v>
      </c>
      <c r="M299" s="105">
        <f>M300+M302+M304+M306+M308</f>
        <v>0</v>
      </c>
      <c r="N299" s="262">
        <f t="shared" si="120"/>
        <v>3278.2</v>
      </c>
      <c r="Q299" s="121"/>
    </row>
    <row r="300" spans="1:17" s="15" customFormat="1" ht="38.25">
      <c r="A300" s="162" t="s">
        <v>142</v>
      </c>
      <c r="B300" s="242">
        <v>973</v>
      </c>
      <c r="C300" s="9" t="s">
        <v>14</v>
      </c>
      <c r="D300" s="9" t="s">
        <v>9</v>
      </c>
      <c r="E300" s="9" t="s">
        <v>143</v>
      </c>
      <c r="F300" s="9"/>
      <c r="G300" s="73">
        <f>G301</f>
        <v>164</v>
      </c>
      <c r="H300" s="50">
        <f aca="true" t="shared" si="128" ref="H300:M300">H301</f>
        <v>154</v>
      </c>
      <c r="I300" s="73">
        <f t="shared" si="128"/>
        <v>0</v>
      </c>
      <c r="J300" s="73">
        <f t="shared" si="128"/>
        <v>0</v>
      </c>
      <c r="K300" s="106">
        <f t="shared" si="128"/>
        <v>164</v>
      </c>
      <c r="L300" s="73">
        <f t="shared" si="128"/>
        <v>0</v>
      </c>
      <c r="M300" s="106">
        <f t="shared" si="128"/>
        <v>0</v>
      </c>
      <c r="N300" s="262">
        <f t="shared" si="120"/>
        <v>318</v>
      </c>
      <c r="Q300" s="121"/>
    </row>
    <row r="301" spans="1:17" s="15" customFormat="1" ht="25.5" customHeight="1">
      <c r="A301" s="137" t="s">
        <v>91</v>
      </c>
      <c r="B301" s="242">
        <v>973</v>
      </c>
      <c r="C301" s="9" t="s">
        <v>14</v>
      </c>
      <c r="D301" s="9" t="s">
        <v>9</v>
      </c>
      <c r="E301" s="9" t="s">
        <v>143</v>
      </c>
      <c r="F301" s="9" t="s">
        <v>90</v>
      </c>
      <c r="G301" s="73">
        <v>164</v>
      </c>
      <c r="H301" s="7">
        <v>154</v>
      </c>
      <c r="I301" s="59"/>
      <c r="J301" s="59"/>
      <c r="K301" s="210">
        <v>164</v>
      </c>
      <c r="L301" s="59"/>
      <c r="M301" s="83"/>
      <c r="N301" s="262">
        <f t="shared" si="120"/>
        <v>318</v>
      </c>
      <c r="Q301" s="121"/>
    </row>
    <row r="302" spans="1:17" s="15" customFormat="1" ht="51">
      <c r="A302" s="180" t="s">
        <v>145</v>
      </c>
      <c r="B302" s="242">
        <v>973</v>
      </c>
      <c r="C302" s="9" t="s">
        <v>14</v>
      </c>
      <c r="D302" s="9" t="s">
        <v>9</v>
      </c>
      <c r="E302" s="9" t="s">
        <v>146</v>
      </c>
      <c r="F302" s="9"/>
      <c r="G302" s="73">
        <f>G303</f>
        <v>350</v>
      </c>
      <c r="H302" s="50">
        <f aca="true" t="shared" si="129" ref="H302:M302">H303</f>
        <v>395</v>
      </c>
      <c r="I302" s="73">
        <f t="shared" si="129"/>
        <v>0</v>
      </c>
      <c r="J302" s="73">
        <f t="shared" si="129"/>
        <v>0</v>
      </c>
      <c r="K302" s="106">
        <f t="shared" si="129"/>
        <v>350</v>
      </c>
      <c r="L302" s="73">
        <f t="shared" si="129"/>
        <v>0</v>
      </c>
      <c r="M302" s="106">
        <f t="shared" si="129"/>
        <v>0</v>
      </c>
      <c r="N302" s="262">
        <f t="shared" si="120"/>
        <v>745</v>
      </c>
      <c r="Q302" s="121"/>
    </row>
    <row r="303" spans="1:17" s="15" customFormat="1" ht="25.5">
      <c r="A303" s="137" t="s">
        <v>91</v>
      </c>
      <c r="B303" s="242">
        <v>973</v>
      </c>
      <c r="C303" s="9" t="s">
        <v>14</v>
      </c>
      <c r="D303" s="9" t="s">
        <v>9</v>
      </c>
      <c r="E303" s="9" t="s">
        <v>146</v>
      </c>
      <c r="F303" s="9" t="s">
        <v>90</v>
      </c>
      <c r="G303" s="73">
        <v>350</v>
      </c>
      <c r="H303" s="7">
        <v>395</v>
      </c>
      <c r="I303" s="59"/>
      <c r="J303" s="59"/>
      <c r="K303" s="210">
        <v>350</v>
      </c>
      <c r="L303" s="59"/>
      <c r="M303" s="83"/>
      <c r="N303" s="262">
        <f t="shared" si="120"/>
        <v>745</v>
      </c>
      <c r="Q303" s="121"/>
    </row>
    <row r="304" spans="1:17" s="15" customFormat="1" ht="38.25">
      <c r="A304" s="137" t="s">
        <v>223</v>
      </c>
      <c r="B304" s="242">
        <v>973</v>
      </c>
      <c r="C304" s="9" t="s">
        <v>14</v>
      </c>
      <c r="D304" s="9" t="s">
        <v>9</v>
      </c>
      <c r="E304" s="9" t="s">
        <v>204</v>
      </c>
      <c r="F304" s="9"/>
      <c r="G304" s="73">
        <f>G305</f>
        <v>23</v>
      </c>
      <c r="H304" s="50">
        <f aca="true" t="shared" si="130" ref="H304:M304">H305</f>
        <v>23</v>
      </c>
      <c r="I304" s="73">
        <f t="shared" si="130"/>
        <v>0</v>
      </c>
      <c r="J304" s="73">
        <f t="shared" si="130"/>
        <v>0</v>
      </c>
      <c r="K304" s="106">
        <f t="shared" si="130"/>
        <v>23</v>
      </c>
      <c r="L304" s="73">
        <f t="shared" si="130"/>
        <v>0</v>
      </c>
      <c r="M304" s="106">
        <f t="shared" si="130"/>
        <v>0</v>
      </c>
      <c r="N304" s="262">
        <f t="shared" si="120"/>
        <v>46</v>
      </c>
      <c r="Q304" s="121"/>
    </row>
    <row r="305" spans="1:17" s="15" customFormat="1" ht="25.5">
      <c r="A305" s="137" t="s">
        <v>91</v>
      </c>
      <c r="B305" s="242">
        <v>973</v>
      </c>
      <c r="C305" s="9" t="s">
        <v>14</v>
      </c>
      <c r="D305" s="9" t="s">
        <v>9</v>
      </c>
      <c r="E305" s="9" t="s">
        <v>204</v>
      </c>
      <c r="F305" s="9" t="s">
        <v>90</v>
      </c>
      <c r="G305" s="73">
        <v>23</v>
      </c>
      <c r="H305" s="7">
        <v>23</v>
      </c>
      <c r="I305" s="59"/>
      <c r="J305" s="59"/>
      <c r="K305" s="210">
        <v>23</v>
      </c>
      <c r="L305" s="59"/>
      <c r="M305" s="83"/>
      <c r="N305" s="262">
        <f t="shared" si="120"/>
        <v>46</v>
      </c>
      <c r="Q305" s="121"/>
    </row>
    <row r="306" spans="1:17" s="15" customFormat="1" ht="38.25">
      <c r="A306" s="144" t="s">
        <v>222</v>
      </c>
      <c r="B306" s="242">
        <v>973</v>
      </c>
      <c r="C306" s="9" t="s">
        <v>14</v>
      </c>
      <c r="D306" s="9" t="s">
        <v>9</v>
      </c>
      <c r="E306" s="9" t="s">
        <v>161</v>
      </c>
      <c r="F306" s="9"/>
      <c r="G306" s="73">
        <f>G307</f>
        <v>825.4</v>
      </c>
      <c r="H306" s="50">
        <f aca="true" t="shared" si="131" ref="H306:M306">H307</f>
        <v>703.7</v>
      </c>
      <c r="I306" s="73">
        <f t="shared" si="131"/>
        <v>0</v>
      </c>
      <c r="J306" s="73">
        <f t="shared" si="131"/>
        <v>0</v>
      </c>
      <c r="K306" s="106">
        <f t="shared" si="131"/>
        <v>825.4</v>
      </c>
      <c r="L306" s="73">
        <f t="shared" si="131"/>
        <v>0</v>
      </c>
      <c r="M306" s="106">
        <f t="shared" si="131"/>
        <v>0</v>
      </c>
      <c r="N306" s="262">
        <f t="shared" si="120"/>
        <v>1529.1</v>
      </c>
      <c r="Q306" s="121"/>
    </row>
    <row r="307" spans="1:17" s="15" customFormat="1" ht="25.5">
      <c r="A307" s="137" t="s">
        <v>91</v>
      </c>
      <c r="B307" s="242">
        <v>973</v>
      </c>
      <c r="C307" s="9" t="s">
        <v>14</v>
      </c>
      <c r="D307" s="9" t="s">
        <v>9</v>
      </c>
      <c r="E307" s="9" t="s">
        <v>161</v>
      </c>
      <c r="F307" s="9" t="s">
        <v>90</v>
      </c>
      <c r="G307" s="73">
        <v>825.4</v>
      </c>
      <c r="H307" s="7">
        <v>703.7</v>
      </c>
      <c r="I307" s="74"/>
      <c r="J307" s="59"/>
      <c r="K307" s="212">
        <v>825.4</v>
      </c>
      <c r="L307" s="59"/>
      <c r="M307" s="83">
        <v>0</v>
      </c>
      <c r="N307" s="262">
        <f t="shared" si="120"/>
        <v>1529.1</v>
      </c>
      <c r="Q307" s="121"/>
    </row>
    <row r="308" spans="1:17" s="15" customFormat="1" ht="45.75" customHeight="1">
      <c r="A308" s="131" t="s">
        <v>163</v>
      </c>
      <c r="B308" s="242">
        <v>973</v>
      </c>
      <c r="C308" s="9" t="s">
        <v>14</v>
      </c>
      <c r="D308" s="9" t="s">
        <v>9</v>
      </c>
      <c r="E308" s="134" t="s">
        <v>164</v>
      </c>
      <c r="F308" s="134"/>
      <c r="G308" s="73">
        <f>G309</f>
        <v>293.6</v>
      </c>
      <c r="H308" s="50">
        <f aca="true" t="shared" si="132" ref="H308:M308">H309</f>
        <v>305.8</v>
      </c>
      <c r="I308" s="73">
        <f t="shared" si="132"/>
        <v>0</v>
      </c>
      <c r="J308" s="73">
        <f t="shared" si="132"/>
        <v>0</v>
      </c>
      <c r="K308" s="106">
        <f t="shared" si="132"/>
        <v>293.6</v>
      </c>
      <c r="L308" s="73">
        <f t="shared" si="132"/>
        <v>0</v>
      </c>
      <c r="M308" s="106">
        <f t="shared" si="132"/>
        <v>0</v>
      </c>
      <c r="N308" s="262">
        <f t="shared" si="120"/>
        <v>599.4000000000001</v>
      </c>
      <c r="Q308" s="121"/>
    </row>
    <row r="309" spans="1:17" s="15" customFormat="1" ht="25.5">
      <c r="A309" s="137" t="s">
        <v>91</v>
      </c>
      <c r="B309" s="242">
        <v>973</v>
      </c>
      <c r="C309" s="9" t="s">
        <v>14</v>
      </c>
      <c r="D309" s="9" t="s">
        <v>9</v>
      </c>
      <c r="E309" s="134" t="s">
        <v>164</v>
      </c>
      <c r="F309" s="134" t="s">
        <v>90</v>
      </c>
      <c r="G309" s="73">
        <v>293.6</v>
      </c>
      <c r="H309" s="7">
        <v>305.8</v>
      </c>
      <c r="I309" s="59"/>
      <c r="J309" s="59"/>
      <c r="K309" s="213">
        <v>293.6</v>
      </c>
      <c r="L309" s="59"/>
      <c r="M309" s="83">
        <v>0</v>
      </c>
      <c r="N309" s="262">
        <f t="shared" si="120"/>
        <v>599.4000000000001</v>
      </c>
      <c r="Q309" s="121"/>
    </row>
    <row r="310" spans="1:14" s="121" customFormat="1" ht="45">
      <c r="A310" s="168" t="s">
        <v>206</v>
      </c>
      <c r="B310" s="248">
        <v>973</v>
      </c>
      <c r="C310" s="9" t="s">
        <v>14</v>
      </c>
      <c r="D310" s="9" t="s">
        <v>9</v>
      </c>
      <c r="E310" s="9" t="s">
        <v>171</v>
      </c>
      <c r="F310" s="134"/>
      <c r="G310" s="74">
        <f>+G311</f>
        <v>20.7</v>
      </c>
      <c r="H310" s="59">
        <f>+H311</f>
        <v>20</v>
      </c>
      <c r="I310" s="59"/>
      <c r="J310" s="59"/>
      <c r="K310" s="74">
        <v>20.7</v>
      </c>
      <c r="L310" s="59"/>
      <c r="M310" s="59"/>
      <c r="N310" s="262">
        <f t="shared" si="120"/>
        <v>40.7</v>
      </c>
    </row>
    <row r="311" spans="1:14" s="121" customFormat="1" ht="25.5">
      <c r="A311" s="181" t="s">
        <v>91</v>
      </c>
      <c r="B311" s="248">
        <v>973</v>
      </c>
      <c r="C311" s="9" t="s">
        <v>14</v>
      </c>
      <c r="D311" s="9" t="s">
        <v>9</v>
      </c>
      <c r="E311" s="9" t="s">
        <v>171</v>
      </c>
      <c r="F311" s="134" t="s">
        <v>90</v>
      </c>
      <c r="G311" s="73">
        <v>20.7</v>
      </c>
      <c r="H311" s="59">
        <v>20</v>
      </c>
      <c r="I311" s="59"/>
      <c r="J311" s="59"/>
      <c r="K311" s="213">
        <v>20.7</v>
      </c>
      <c r="L311" s="59"/>
      <c r="M311" s="59"/>
      <c r="N311" s="262">
        <f t="shared" si="120"/>
        <v>40.7</v>
      </c>
    </row>
    <row r="312" spans="1:17" s="15" customFormat="1" ht="45">
      <c r="A312" s="135" t="s">
        <v>232</v>
      </c>
      <c r="B312" s="248">
        <v>973</v>
      </c>
      <c r="C312" s="9" t="s">
        <v>14</v>
      </c>
      <c r="D312" s="9" t="s">
        <v>9</v>
      </c>
      <c r="E312" s="134" t="s">
        <v>231</v>
      </c>
      <c r="F312" s="134"/>
      <c r="G312" s="73">
        <v>0</v>
      </c>
      <c r="H312" s="73">
        <f aca="true" t="shared" si="133" ref="H312:M314">H313</f>
        <v>305.8</v>
      </c>
      <c r="I312" s="73">
        <f t="shared" si="133"/>
        <v>0</v>
      </c>
      <c r="J312" s="73">
        <f t="shared" si="133"/>
        <v>0</v>
      </c>
      <c r="K312" s="73">
        <f t="shared" si="133"/>
        <v>0</v>
      </c>
      <c r="L312" s="73">
        <f t="shared" si="133"/>
        <v>0</v>
      </c>
      <c r="M312" s="73">
        <f t="shared" si="133"/>
        <v>0</v>
      </c>
      <c r="N312" s="262">
        <f t="shared" si="120"/>
        <v>305.8</v>
      </c>
      <c r="Q312" s="121"/>
    </row>
    <row r="313" spans="1:17" s="15" customFormat="1" ht="45">
      <c r="A313" s="135" t="s">
        <v>230</v>
      </c>
      <c r="B313" s="248">
        <v>973</v>
      </c>
      <c r="C313" s="9" t="s">
        <v>14</v>
      </c>
      <c r="D313" s="9" t="s">
        <v>9</v>
      </c>
      <c r="E313" s="134" t="s">
        <v>229</v>
      </c>
      <c r="F313" s="134"/>
      <c r="G313" s="73">
        <v>0</v>
      </c>
      <c r="H313" s="73">
        <f t="shared" si="133"/>
        <v>305.8</v>
      </c>
      <c r="I313" s="73">
        <f t="shared" si="133"/>
        <v>0</v>
      </c>
      <c r="J313" s="73">
        <f t="shared" si="133"/>
        <v>0</v>
      </c>
      <c r="K313" s="73">
        <f t="shared" si="133"/>
        <v>0</v>
      </c>
      <c r="L313" s="73">
        <f t="shared" si="133"/>
        <v>0</v>
      </c>
      <c r="M313" s="73">
        <f t="shared" si="133"/>
        <v>0</v>
      </c>
      <c r="N313" s="262">
        <f t="shared" si="120"/>
        <v>305.8</v>
      </c>
      <c r="Q313" s="121"/>
    </row>
    <row r="314" spans="1:17" s="15" customFormat="1" ht="38.25">
      <c r="A314" s="137" t="s">
        <v>228</v>
      </c>
      <c r="B314" s="242">
        <v>973</v>
      </c>
      <c r="C314" s="9" t="s">
        <v>14</v>
      </c>
      <c r="D314" s="9" t="s">
        <v>9</v>
      </c>
      <c r="E314" s="134" t="s">
        <v>227</v>
      </c>
      <c r="F314" s="134"/>
      <c r="G314" s="73">
        <v>0</v>
      </c>
      <c r="H314" s="41">
        <f t="shared" si="133"/>
        <v>305.8</v>
      </c>
      <c r="I314" s="75">
        <f t="shared" si="133"/>
        <v>0</v>
      </c>
      <c r="J314" s="75">
        <f t="shared" si="133"/>
        <v>0</v>
      </c>
      <c r="K314" s="107">
        <f t="shared" si="133"/>
        <v>0</v>
      </c>
      <c r="L314" s="75">
        <f t="shared" si="133"/>
        <v>0</v>
      </c>
      <c r="M314" s="107">
        <f t="shared" si="133"/>
        <v>0</v>
      </c>
      <c r="N314" s="262">
        <f t="shared" si="120"/>
        <v>305.8</v>
      </c>
      <c r="Q314" s="121"/>
    </row>
    <row r="315" spans="1:17" s="15" customFormat="1" ht="25.5">
      <c r="A315" s="137" t="s">
        <v>91</v>
      </c>
      <c r="B315" s="242">
        <v>973</v>
      </c>
      <c r="C315" s="9" t="s">
        <v>14</v>
      </c>
      <c r="D315" s="9" t="s">
        <v>9</v>
      </c>
      <c r="E315" s="134" t="s">
        <v>227</v>
      </c>
      <c r="F315" s="134" t="s">
        <v>90</v>
      </c>
      <c r="G315" s="73">
        <v>0</v>
      </c>
      <c r="H315" s="7">
        <v>305.8</v>
      </c>
      <c r="I315" s="59"/>
      <c r="J315" s="59"/>
      <c r="K315" s="83"/>
      <c r="L315" s="59"/>
      <c r="M315" s="83">
        <v>0</v>
      </c>
      <c r="N315" s="262">
        <f t="shared" si="120"/>
        <v>305.8</v>
      </c>
      <c r="Q315" s="121"/>
    </row>
    <row r="316" spans="1:17" s="15" customFormat="1" ht="14.25">
      <c r="A316" s="170" t="s">
        <v>15</v>
      </c>
      <c r="B316" s="241">
        <v>973</v>
      </c>
      <c r="C316" s="130" t="s">
        <v>14</v>
      </c>
      <c r="D316" s="130" t="s">
        <v>16</v>
      </c>
      <c r="E316" s="130"/>
      <c r="F316" s="130"/>
      <c r="G316" s="56">
        <f>G318+G322+G326</f>
        <v>344913.10000000003</v>
      </c>
      <c r="H316" s="21" t="e">
        <f>H318+H322+H326+#REF!</f>
        <v>#REF!</v>
      </c>
      <c r="I316" s="56" t="e">
        <f>I318+I322+I326+#REF!</f>
        <v>#REF!</v>
      </c>
      <c r="J316" s="56" t="e">
        <f>J318+J322+J326+#REF!</f>
        <v>#REF!</v>
      </c>
      <c r="K316" s="79" t="e">
        <f>K318+K322+K326+#REF!</f>
        <v>#REF!</v>
      </c>
      <c r="L316" s="56" t="e">
        <f>L318+L322+L326+#REF!</f>
        <v>#REF!</v>
      </c>
      <c r="M316" s="79" t="e">
        <f>M318+M322+M326+#REF!</f>
        <v>#REF!</v>
      </c>
      <c r="N316" s="262" t="e">
        <f t="shared" si="120"/>
        <v>#REF!</v>
      </c>
      <c r="Q316" s="121"/>
    </row>
    <row r="317" spans="1:17" s="15" customFormat="1" ht="32.25" customHeight="1">
      <c r="A317" s="171" t="s">
        <v>201</v>
      </c>
      <c r="B317" s="242">
        <v>973</v>
      </c>
      <c r="C317" s="9" t="s">
        <v>14</v>
      </c>
      <c r="D317" s="9" t="s">
        <v>16</v>
      </c>
      <c r="E317" s="9" t="s">
        <v>202</v>
      </c>
      <c r="F317" s="130"/>
      <c r="G317" s="70">
        <f>G318</f>
        <v>295655</v>
      </c>
      <c r="H317" s="47">
        <f aca="true" t="shared" si="134" ref="H317:M317">H318</f>
        <v>291027.3</v>
      </c>
      <c r="I317" s="70">
        <f t="shared" si="134"/>
        <v>0</v>
      </c>
      <c r="J317" s="70">
        <f t="shared" si="134"/>
        <v>0</v>
      </c>
      <c r="K317" s="103">
        <f t="shared" si="134"/>
        <v>295655</v>
      </c>
      <c r="L317" s="70">
        <f t="shared" si="134"/>
        <v>0</v>
      </c>
      <c r="M317" s="103">
        <f t="shared" si="134"/>
        <v>0</v>
      </c>
      <c r="N317" s="262">
        <f t="shared" si="120"/>
        <v>586682.3</v>
      </c>
      <c r="Q317" s="121"/>
    </row>
    <row r="318" spans="1:17" s="15" customFormat="1" ht="79.5" customHeight="1">
      <c r="A318" s="182" t="s">
        <v>150</v>
      </c>
      <c r="B318" s="242">
        <v>973</v>
      </c>
      <c r="C318" s="9" t="s">
        <v>14</v>
      </c>
      <c r="D318" s="9" t="s">
        <v>16</v>
      </c>
      <c r="E318" s="9" t="s">
        <v>148</v>
      </c>
      <c r="F318" s="9"/>
      <c r="G318" s="70">
        <f>G319+G320</f>
        <v>295655</v>
      </c>
      <c r="H318" s="47">
        <f aca="true" t="shared" si="135" ref="H318:M318">H319+H320</f>
        <v>291027.3</v>
      </c>
      <c r="I318" s="70">
        <f t="shared" si="135"/>
        <v>0</v>
      </c>
      <c r="J318" s="70">
        <f t="shared" si="135"/>
        <v>0</v>
      </c>
      <c r="K318" s="103">
        <f t="shared" si="135"/>
        <v>295655</v>
      </c>
      <c r="L318" s="70">
        <f t="shared" si="135"/>
        <v>0</v>
      </c>
      <c r="M318" s="103">
        <f t="shared" si="135"/>
        <v>0</v>
      </c>
      <c r="N318" s="262">
        <f t="shared" si="120"/>
        <v>586682.3</v>
      </c>
      <c r="Q318" s="121"/>
    </row>
    <row r="319" spans="1:17" s="15" customFormat="1" ht="50.25" customHeight="1">
      <c r="A319" s="137" t="s">
        <v>85</v>
      </c>
      <c r="B319" s="242">
        <v>973</v>
      </c>
      <c r="C319" s="9" t="s">
        <v>14</v>
      </c>
      <c r="D319" s="9" t="s">
        <v>16</v>
      </c>
      <c r="E319" s="9" t="s">
        <v>148</v>
      </c>
      <c r="F319" s="9" t="s">
        <v>87</v>
      </c>
      <c r="G319" s="70">
        <v>293184.7</v>
      </c>
      <c r="H319" s="7">
        <v>288557</v>
      </c>
      <c r="I319" s="59"/>
      <c r="J319" s="59"/>
      <c r="K319" s="208">
        <v>293184.7</v>
      </c>
      <c r="L319" s="59"/>
      <c r="M319" s="83"/>
      <c r="N319" s="262">
        <f t="shared" si="120"/>
        <v>581741.7</v>
      </c>
      <c r="Q319" s="121"/>
    </row>
    <row r="320" spans="1:17" s="17" customFormat="1" ht="26.25" customHeight="1">
      <c r="A320" s="137" t="s">
        <v>91</v>
      </c>
      <c r="B320" s="242">
        <v>973</v>
      </c>
      <c r="C320" s="9" t="s">
        <v>14</v>
      </c>
      <c r="D320" s="9" t="s">
        <v>16</v>
      </c>
      <c r="E320" s="9" t="s">
        <v>148</v>
      </c>
      <c r="F320" s="9" t="s">
        <v>90</v>
      </c>
      <c r="G320" s="70">
        <f>2595.1-124.8</f>
        <v>2470.2999999999997</v>
      </c>
      <c r="H320" s="45">
        <v>2470.3</v>
      </c>
      <c r="I320" s="76"/>
      <c r="J320" s="76"/>
      <c r="K320" s="211">
        <v>2470.3</v>
      </c>
      <c r="L320" s="76"/>
      <c r="M320" s="108"/>
      <c r="N320" s="262">
        <f t="shared" si="120"/>
        <v>4940.6</v>
      </c>
      <c r="Q320" s="217"/>
    </row>
    <row r="321" spans="1:17" s="15" customFormat="1" ht="15">
      <c r="A321" s="141" t="s">
        <v>184</v>
      </c>
      <c r="B321" s="243">
        <v>973</v>
      </c>
      <c r="C321" s="142" t="s">
        <v>14</v>
      </c>
      <c r="D321" s="142" t="s">
        <v>16</v>
      </c>
      <c r="E321" s="142" t="s">
        <v>183</v>
      </c>
      <c r="F321" s="142"/>
      <c r="G321" s="72">
        <f>G322</f>
        <v>40287.4</v>
      </c>
      <c r="H321" s="49">
        <f aca="true" t="shared" si="136" ref="H321:M321">H322</f>
        <v>43339.1</v>
      </c>
      <c r="I321" s="72">
        <f t="shared" si="136"/>
        <v>0</v>
      </c>
      <c r="J321" s="72">
        <f t="shared" si="136"/>
        <v>0</v>
      </c>
      <c r="K321" s="105">
        <f t="shared" si="136"/>
        <v>40287.4</v>
      </c>
      <c r="L321" s="72">
        <f t="shared" si="136"/>
        <v>0</v>
      </c>
      <c r="M321" s="105">
        <f t="shared" si="136"/>
        <v>0</v>
      </c>
      <c r="N321" s="262">
        <f t="shared" si="120"/>
        <v>83626.5</v>
      </c>
      <c r="Q321" s="121"/>
    </row>
    <row r="322" spans="1:17" s="15" customFormat="1" ht="30">
      <c r="A322" s="131" t="s">
        <v>31</v>
      </c>
      <c r="B322" s="242">
        <v>973</v>
      </c>
      <c r="C322" s="9" t="s">
        <v>14</v>
      </c>
      <c r="D322" s="9" t="s">
        <v>16</v>
      </c>
      <c r="E322" s="9" t="s">
        <v>151</v>
      </c>
      <c r="F322" s="9"/>
      <c r="G322" s="70">
        <f>G323+G324+G325</f>
        <v>40287.4</v>
      </c>
      <c r="H322" s="47">
        <f aca="true" t="shared" si="137" ref="H322:M322">H323+H324+H325</f>
        <v>43339.1</v>
      </c>
      <c r="I322" s="70">
        <f t="shared" si="137"/>
        <v>0</v>
      </c>
      <c r="J322" s="70">
        <f t="shared" si="137"/>
        <v>0</v>
      </c>
      <c r="K322" s="103">
        <f t="shared" si="137"/>
        <v>40287.4</v>
      </c>
      <c r="L322" s="70">
        <f t="shared" si="137"/>
        <v>0</v>
      </c>
      <c r="M322" s="103">
        <f t="shared" si="137"/>
        <v>0</v>
      </c>
      <c r="N322" s="262">
        <f t="shared" si="120"/>
        <v>83626.5</v>
      </c>
      <c r="Q322" s="121"/>
    </row>
    <row r="323" spans="1:17" s="15" customFormat="1" ht="51">
      <c r="A323" s="137" t="s">
        <v>85</v>
      </c>
      <c r="B323" s="242">
        <v>973</v>
      </c>
      <c r="C323" s="9" t="s">
        <v>14</v>
      </c>
      <c r="D323" s="9" t="s">
        <v>16</v>
      </c>
      <c r="E323" s="9" t="s">
        <v>151</v>
      </c>
      <c r="F323" s="9" t="s">
        <v>87</v>
      </c>
      <c r="G323" s="70">
        <v>5.8</v>
      </c>
      <c r="H323" s="7">
        <v>3.6</v>
      </c>
      <c r="I323" s="59"/>
      <c r="J323" s="59"/>
      <c r="K323" s="208">
        <v>5.8</v>
      </c>
      <c r="L323" s="59"/>
      <c r="M323" s="83"/>
      <c r="N323" s="262">
        <f t="shared" si="120"/>
        <v>9.4</v>
      </c>
      <c r="Q323" s="121"/>
    </row>
    <row r="324" spans="1:17" s="15" customFormat="1" ht="25.5">
      <c r="A324" s="137" t="s">
        <v>91</v>
      </c>
      <c r="B324" s="242">
        <v>973</v>
      </c>
      <c r="C324" s="9" t="s">
        <v>14</v>
      </c>
      <c r="D324" s="9" t="s">
        <v>16</v>
      </c>
      <c r="E324" s="9" t="s">
        <v>151</v>
      </c>
      <c r="F324" s="9" t="s">
        <v>90</v>
      </c>
      <c r="G324" s="70">
        <v>39752.6</v>
      </c>
      <c r="H324" s="7">
        <v>43279.8</v>
      </c>
      <c r="I324" s="59"/>
      <c r="J324" s="59"/>
      <c r="K324" s="208">
        <v>39752.6</v>
      </c>
      <c r="L324" s="59"/>
      <c r="M324" s="83">
        <v>0</v>
      </c>
      <c r="N324" s="262">
        <f t="shared" si="120"/>
        <v>83032.4</v>
      </c>
      <c r="Q324" s="121"/>
    </row>
    <row r="325" spans="1:17" s="15" customFormat="1" ht="12.75">
      <c r="A325" s="137" t="s">
        <v>100</v>
      </c>
      <c r="B325" s="242">
        <v>973</v>
      </c>
      <c r="C325" s="9" t="s">
        <v>14</v>
      </c>
      <c r="D325" s="9" t="s">
        <v>16</v>
      </c>
      <c r="E325" s="9" t="s">
        <v>151</v>
      </c>
      <c r="F325" s="9" t="s">
        <v>99</v>
      </c>
      <c r="G325" s="70">
        <v>529</v>
      </c>
      <c r="H325" s="7">
        <v>55.7</v>
      </c>
      <c r="I325" s="59"/>
      <c r="J325" s="59"/>
      <c r="K325" s="210">
        <v>529</v>
      </c>
      <c r="L325" s="59"/>
      <c r="M325" s="83"/>
      <c r="N325" s="262">
        <f t="shared" si="120"/>
        <v>584.7</v>
      </c>
      <c r="Q325" s="121"/>
    </row>
    <row r="326" spans="1:17" s="15" customFormat="1" ht="15">
      <c r="A326" s="173" t="s">
        <v>120</v>
      </c>
      <c r="B326" s="243">
        <v>973</v>
      </c>
      <c r="C326" s="142" t="s">
        <v>14</v>
      </c>
      <c r="D326" s="142" t="s">
        <v>16</v>
      </c>
      <c r="E326" s="142" t="s">
        <v>118</v>
      </c>
      <c r="F326" s="178"/>
      <c r="G326" s="64">
        <f>G327+G329+G332+G334+G336+G338+G340+G342+G344+G346+G348+G351+G354+G356</f>
        <v>8970.7</v>
      </c>
      <c r="H326" s="49" t="e">
        <f>H329+H344+H348+H356+H327+H336+H354+H351+#REF!</f>
        <v>#REF!</v>
      </c>
      <c r="I326" s="72" t="e">
        <f>I329+I344+I348+I356+I327+I336+I354+I351+#REF!</f>
        <v>#REF!</v>
      </c>
      <c r="J326" s="72" t="e">
        <f>J329+J344+J348+J356+J327+J336+J354+J351+#REF!</f>
        <v>#REF!</v>
      </c>
      <c r="K326" s="105" t="e">
        <f>K327+K329+K336+K344+K348+K351+K354+K356+#REF!+K333</f>
        <v>#REF!</v>
      </c>
      <c r="L326" s="72" t="e">
        <f>L329+L344+L348+L356+L327+L336+L354+L351+#REF!</f>
        <v>#REF!</v>
      </c>
      <c r="M326" s="105" t="e">
        <f>M329+M344+M348+M356+M327+M336+M354+M351+#REF!</f>
        <v>#REF!</v>
      </c>
      <c r="N326" s="262" t="e">
        <f t="shared" si="120"/>
        <v>#REF!</v>
      </c>
      <c r="Q326" s="121"/>
    </row>
    <row r="327" spans="1:17" s="15" customFormat="1" ht="30">
      <c r="A327" s="131" t="s">
        <v>205</v>
      </c>
      <c r="B327" s="258" t="s">
        <v>38</v>
      </c>
      <c r="C327" s="9" t="s">
        <v>14</v>
      </c>
      <c r="D327" s="9" t="s">
        <v>16</v>
      </c>
      <c r="E327" s="9" t="s">
        <v>144</v>
      </c>
      <c r="F327" s="9"/>
      <c r="G327" s="70">
        <f>G328</f>
        <v>625.5</v>
      </c>
      <c r="H327" s="47">
        <f aca="true" t="shared" si="138" ref="H327:M327">H328</f>
        <v>810.7</v>
      </c>
      <c r="I327" s="70">
        <f t="shared" si="138"/>
        <v>0</v>
      </c>
      <c r="J327" s="70">
        <f t="shared" si="138"/>
        <v>0</v>
      </c>
      <c r="K327" s="103">
        <f t="shared" si="138"/>
        <v>625.5</v>
      </c>
      <c r="L327" s="70">
        <f t="shared" si="138"/>
        <v>0</v>
      </c>
      <c r="M327" s="103">
        <f t="shared" si="138"/>
        <v>0</v>
      </c>
      <c r="N327" s="262">
        <f t="shared" si="120"/>
        <v>1436.2</v>
      </c>
      <c r="Q327" s="121"/>
    </row>
    <row r="328" spans="1:17" s="15" customFormat="1" ht="25.5">
      <c r="A328" s="137" t="s">
        <v>91</v>
      </c>
      <c r="B328" s="258" t="s">
        <v>38</v>
      </c>
      <c r="C328" s="9" t="s">
        <v>14</v>
      </c>
      <c r="D328" s="9" t="s">
        <v>16</v>
      </c>
      <c r="E328" s="9" t="s">
        <v>144</v>
      </c>
      <c r="F328" s="9" t="s">
        <v>90</v>
      </c>
      <c r="G328" s="70">
        <v>625.5</v>
      </c>
      <c r="H328" s="7">
        <v>810.7</v>
      </c>
      <c r="I328" s="59"/>
      <c r="J328" s="59"/>
      <c r="K328" s="208">
        <v>625.5</v>
      </c>
      <c r="L328" s="59"/>
      <c r="M328" s="83"/>
      <c r="N328" s="262">
        <f t="shared" si="120"/>
        <v>1436.2</v>
      </c>
      <c r="Q328" s="121"/>
    </row>
    <row r="329" spans="1:17" s="15" customFormat="1" ht="62.25" customHeight="1">
      <c r="A329" s="131" t="s">
        <v>153</v>
      </c>
      <c r="B329" s="258" t="s">
        <v>38</v>
      </c>
      <c r="C329" s="9" t="s">
        <v>14</v>
      </c>
      <c r="D329" s="9" t="s">
        <v>16</v>
      </c>
      <c r="E329" s="9" t="s">
        <v>152</v>
      </c>
      <c r="F329" s="9"/>
      <c r="G329" s="70">
        <f>G330+G331</f>
        <v>1082.6</v>
      </c>
      <c r="H329" s="25">
        <f aca="true" t="shared" si="139" ref="H329:M329">H330+H331</f>
        <v>1056.8</v>
      </c>
      <c r="I329" s="61">
        <f t="shared" si="139"/>
        <v>0</v>
      </c>
      <c r="J329" s="61">
        <f t="shared" si="139"/>
        <v>0</v>
      </c>
      <c r="K329" s="86">
        <f t="shared" si="139"/>
        <v>1082.6</v>
      </c>
      <c r="L329" s="61">
        <f t="shared" si="139"/>
        <v>0</v>
      </c>
      <c r="M329" s="86">
        <f t="shared" si="139"/>
        <v>0</v>
      </c>
      <c r="N329" s="262">
        <f t="shared" si="120"/>
        <v>2139.3999999999996</v>
      </c>
      <c r="Q329" s="121"/>
    </row>
    <row r="330" spans="1:17" s="15" customFormat="1" ht="51" customHeight="1">
      <c r="A330" s="137" t="s">
        <v>85</v>
      </c>
      <c r="B330" s="258" t="s">
        <v>38</v>
      </c>
      <c r="C330" s="9" t="s">
        <v>14</v>
      </c>
      <c r="D330" s="9" t="s">
        <v>16</v>
      </c>
      <c r="E330" s="9" t="s">
        <v>152</v>
      </c>
      <c r="F330" s="9" t="s">
        <v>87</v>
      </c>
      <c r="G330" s="70">
        <v>0</v>
      </c>
      <c r="H330" s="7">
        <v>1.1</v>
      </c>
      <c r="I330" s="59"/>
      <c r="J330" s="59"/>
      <c r="K330" s="83"/>
      <c r="L330" s="59"/>
      <c r="M330" s="83"/>
      <c r="N330" s="262">
        <f t="shared" si="120"/>
        <v>1.1</v>
      </c>
      <c r="Q330" s="121"/>
    </row>
    <row r="331" spans="1:17" s="15" customFormat="1" ht="25.5">
      <c r="A331" s="137" t="s">
        <v>91</v>
      </c>
      <c r="B331" s="258" t="s">
        <v>38</v>
      </c>
      <c r="C331" s="9" t="s">
        <v>14</v>
      </c>
      <c r="D331" s="9" t="s">
        <v>16</v>
      </c>
      <c r="E331" s="9" t="s">
        <v>152</v>
      </c>
      <c r="F331" s="9" t="s">
        <v>90</v>
      </c>
      <c r="G331" s="70">
        <v>1082.6</v>
      </c>
      <c r="H331" s="7">
        <v>1055.7</v>
      </c>
      <c r="I331" s="59"/>
      <c r="J331" s="59"/>
      <c r="K331" s="208">
        <v>1082.6</v>
      </c>
      <c r="L331" s="59"/>
      <c r="M331" s="83"/>
      <c r="N331" s="262">
        <f t="shared" si="120"/>
        <v>2138.3</v>
      </c>
      <c r="Q331" s="121"/>
    </row>
    <row r="332" spans="1:17" s="15" customFormat="1" ht="60">
      <c r="A332" s="131" t="s">
        <v>153</v>
      </c>
      <c r="B332" s="258" t="s">
        <v>38</v>
      </c>
      <c r="C332" s="9" t="s">
        <v>14</v>
      </c>
      <c r="D332" s="9" t="s">
        <v>16</v>
      </c>
      <c r="E332" s="9" t="s">
        <v>152</v>
      </c>
      <c r="F332" s="159"/>
      <c r="G332" s="119">
        <f>G333</f>
        <v>10</v>
      </c>
      <c r="H332" s="28"/>
      <c r="I332" s="28"/>
      <c r="J332" s="28"/>
      <c r="K332" s="88">
        <f>K333</f>
        <v>10</v>
      </c>
      <c r="L332" s="28"/>
      <c r="M332" s="88"/>
      <c r="N332" s="262">
        <f>SUM(H332:M332)</f>
        <v>10</v>
      </c>
      <c r="Q332" s="121"/>
    </row>
    <row r="333" spans="1:17" s="15" customFormat="1" ht="12.75">
      <c r="A333" s="137" t="s">
        <v>279</v>
      </c>
      <c r="B333" s="258" t="s">
        <v>38</v>
      </c>
      <c r="C333" s="9" t="s">
        <v>14</v>
      </c>
      <c r="D333" s="9" t="s">
        <v>16</v>
      </c>
      <c r="E333" s="9" t="s">
        <v>152</v>
      </c>
      <c r="F333" s="9" t="s">
        <v>99</v>
      </c>
      <c r="G333" s="119">
        <v>10</v>
      </c>
      <c r="H333" s="28"/>
      <c r="I333" s="28"/>
      <c r="J333" s="28"/>
      <c r="K333" s="209">
        <v>10</v>
      </c>
      <c r="L333" s="28"/>
      <c r="M333" s="88"/>
      <c r="N333" s="262">
        <f>SUM(H333:M333)</f>
        <v>10</v>
      </c>
      <c r="Q333" s="121"/>
    </row>
    <row r="334" spans="1:17" s="15" customFormat="1" ht="66" customHeight="1">
      <c r="A334" s="202" t="s">
        <v>280</v>
      </c>
      <c r="B334" s="246" t="s">
        <v>38</v>
      </c>
      <c r="C334" s="159" t="s">
        <v>14</v>
      </c>
      <c r="D334" s="159" t="s">
        <v>16</v>
      </c>
      <c r="E334" s="174" t="s">
        <v>209</v>
      </c>
      <c r="F334" s="159"/>
      <c r="G334" s="119">
        <f>G335</f>
        <v>21</v>
      </c>
      <c r="H334" s="28"/>
      <c r="I334" s="28"/>
      <c r="J334" s="28"/>
      <c r="K334" s="88">
        <v>21</v>
      </c>
      <c r="L334" s="28"/>
      <c r="M334" s="88"/>
      <c r="N334" s="262">
        <f>SUM(H334:M334)</f>
        <v>21</v>
      </c>
      <c r="Q334" s="121"/>
    </row>
    <row r="335" spans="1:17" s="15" customFormat="1" ht="25.5">
      <c r="A335" s="137" t="s">
        <v>91</v>
      </c>
      <c r="B335" s="246" t="s">
        <v>38</v>
      </c>
      <c r="C335" s="159" t="s">
        <v>14</v>
      </c>
      <c r="D335" s="159" t="s">
        <v>16</v>
      </c>
      <c r="E335" s="174" t="s">
        <v>209</v>
      </c>
      <c r="F335" s="159" t="s">
        <v>90</v>
      </c>
      <c r="G335" s="119">
        <v>21</v>
      </c>
      <c r="H335" s="28"/>
      <c r="I335" s="28"/>
      <c r="J335" s="28"/>
      <c r="K335" s="209">
        <v>21</v>
      </c>
      <c r="L335" s="28"/>
      <c r="M335" s="88"/>
      <c r="N335" s="262">
        <f>SUM(H335:M335)</f>
        <v>21</v>
      </c>
      <c r="Q335" s="121"/>
    </row>
    <row r="336" spans="1:14" s="121" customFormat="1" ht="48" customHeight="1">
      <c r="A336" s="168" t="s">
        <v>206</v>
      </c>
      <c r="B336" s="259" t="s">
        <v>38</v>
      </c>
      <c r="C336" s="9" t="s">
        <v>14</v>
      </c>
      <c r="D336" s="9" t="s">
        <v>16</v>
      </c>
      <c r="E336" s="9" t="s">
        <v>171</v>
      </c>
      <c r="F336" s="9"/>
      <c r="G336" s="70">
        <f>G337</f>
        <v>33.7</v>
      </c>
      <c r="H336" s="61">
        <f aca="true" t="shared" si="140" ref="H336:M336">H337</f>
        <v>30</v>
      </c>
      <c r="I336" s="61">
        <f t="shared" si="140"/>
        <v>0</v>
      </c>
      <c r="J336" s="61">
        <f t="shared" si="140"/>
        <v>0</v>
      </c>
      <c r="K336" s="61">
        <f t="shared" si="140"/>
        <v>33.7</v>
      </c>
      <c r="L336" s="61">
        <f t="shared" si="140"/>
        <v>0</v>
      </c>
      <c r="M336" s="61">
        <f t="shared" si="140"/>
        <v>0</v>
      </c>
      <c r="N336" s="262">
        <f t="shared" si="120"/>
        <v>63.7</v>
      </c>
    </row>
    <row r="337" spans="1:17" s="15" customFormat="1" ht="25.5" customHeight="1">
      <c r="A337" s="137" t="s">
        <v>91</v>
      </c>
      <c r="B337" s="258" t="s">
        <v>38</v>
      </c>
      <c r="C337" s="9" t="s">
        <v>14</v>
      </c>
      <c r="D337" s="9" t="s">
        <v>16</v>
      </c>
      <c r="E337" s="9" t="s">
        <v>171</v>
      </c>
      <c r="F337" s="9" t="s">
        <v>90</v>
      </c>
      <c r="G337" s="70">
        <v>33.7</v>
      </c>
      <c r="H337" s="7">
        <v>30</v>
      </c>
      <c r="I337" s="59"/>
      <c r="J337" s="59"/>
      <c r="K337" s="208">
        <v>33.7</v>
      </c>
      <c r="L337" s="59"/>
      <c r="M337" s="83"/>
      <c r="N337" s="262">
        <f t="shared" si="120"/>
        <v>63.7</v>
      </c>
      <c r="Q337" s="121"/>
    </row>
    <row r="338" spans="1:17" s="15" customFormat="1" ht="54.75" customHeight="1">
      <c r="A338" s="202" t="s">
        <v>281</v>
      </c>
      <c r="B338" s="246" t="s">
        <v>38</v>
      </c>
      <c r="C338" s="159" t="s">
        <v>14</v>
      </c>
      <c r="D338" s="159" t="s">
        <v>16</v>
      </c>
      <c r="E338" s="174" t="s">
        <v>164</v>
      </c>
      <c r="F338" s="159"/>
      <c r="G338" s="119">
        <f>G339</f>
        <v>539</v>
      </c>
      <c r="H338" s="28"/>
      <c r="I338" s="28"/>
      <c r="J338" s="28"/>
      <c r="K338" s="88">
        <f>K339</f>
        <v>539</v>
      </c>
      <c r="L338" s="28"/>
      <c r="M338" s="88"/>
      <c r="N338" s="262">
        <f aca="true" t="shared" si="141" ref="N338:N343">SUM(H338:M338)</f>
        <v>539</v>
      </c>
      <c r="Q338" s="121"/>
    </row>
    <row r="339" spans="1:17" s="15" customFormat="1" ht="25.5" customHeight="1">
      <c r="A339" s="137" t="s">
        <v>91</v>
      </c>
      <c r="B339" s="246" t="s">
        <v>38</v>
      </c>
      <c r="C339" s="159" t="s">
        <v>14</v>
      </c>
      <c r="D339" s="159" t="s">
        <v>16</v>
      </c>
      <c r="E339" s="174" t="s">
        <v>164</v>
      </c>
      <c r="F339" s="159" t="s">
        <v>90</v>
      </c>
      <c r="G339" s="119">
        <v>539</v>
      </c>
      <c r="H339" s="28"/>
      <c r="I339" s="28"/>
      <c r="J339" s="28"/>
      <c r="K339" s="209">
        <v>539</v>
      </c>
      <c r="L339" s="28"/>
      <c r="M339" s="88"/>
      <c r="N339" s="262">
        <f t="shared" si="141"/>
        <v>539</v>
      </c>
      <c r="Q339" s="121"/>
    </row>
    <row r="340" spans="1:17" s="15" customFormat="1" ht="50.25" customHeight="1">
      <c r="A340" s="202" t="s">
        <v>123</v>
      </c>
      <c r="B340" s="246" t="s">
        <v>38</v>
      </c>
      <c r="C340" s="159" t="s">
        <v>14</v>
      </c>
      <c r="D340" s="159" t="s">
        <v>16</v>
      </c>
      <c r="E340" s="174" t="s">
        <v>124</v>
      </c>
      <c r="F340" s="159"/>
      <c r="G340" s="119">
        <f>G341</f>
        <v>12</v>
      </c>
      <c r="H340" s="28"/>
      <c r="I340" s="28"/>
      <c r="J340" s="28"/>
      <c r="K340" s="88">
        <f>K341</f>
        <v>12</v>
      </c>
      <c r="L340" s="28"/>
      <c r="M340" s="88"/>
      <c r="N340" s="262">
        <f t="shared" si="141"/>
        <v>12</v>
      </c>
      <c r="Q340" s="121"/>
    </row>
    <row r="341" spans="1:17" s="15" customFormat="1" ht="25.5" customHeight="1">
      <c r="A341" s="137" t="s">
        <v>91</v>
      </c>
      <c r="B341" s="246" t="s">
        <v>38</v>
      </c>
      <c r="C341" s="159" t="s">
        <v>14</v>
      </c>
      <c r="D341" s="159" t="s">
        <v>16</v>
      </c>
      <c r="E341" s="174" t="s">
        <v>124</v>
      </c>
      <c r="F341" s="159" t="s">
        <v>90</v>
      </c>
      <c r="G341" s="119">
        <v>12</v>
      </c>
      <c r="H341" s="28"/>
      <c r="I341" s="28"/>
      <c r="J341" s="28"/>
      <c r="K341" s="209">
        <v>12</v>
      </c>
      <c r="L341" s="28"/>
      <c r="M341" s="88"/>
      <c r="N341" s="262">
        <f t="shared" si="141"/>
        <v>12</v>
      </c>
      <c r="Q341" s="121"/>
    </row>
    <row r="342" spans="1:17" s="15" customFormat="1" ht="64.5" customHeight="1">
      <c r="A342" s="202" t="s">
        <v>282</v>
      </c>
      <c r="B342" s="246" t="s">
        <v>38</v>
      </c>
      <c r="C342" s="159" t="s">
        <v>14</v>
      </c>
      <c r="D342" s="159" t="s">
        <v>16</v>
      </c>
      <c r="E342" s="174" t="s">
        <v>220</v>
      </c>
      <c r="F342" s="159"/>
      <c r="G342" s="119">
        <f>G343</f>
        <v>5</v>
      </c>
      <c r="H342" s="28"/>
      <c r="I342" s="28"/>
      <c r="J342" s="28"/>
      <c r="K342" s="88">
        <f>K343</f>
        <v>5</v>
      </c>
      <c r="L342" s="28"/>
      <c r="M342" s="88"/>
      <c r="N342" s="262">
        <f t="shared" si="141"/>
        <v>5</v>
      </c>
      <c r="Q342" s="121"/>
    </row>
    <row r="343" spans="1:17" s="15" customFormat="1" ht="25.5" customHeight="1">
      <c r="A343" s="137" t="s">
        <v>91</v>
      </c>
      <c r="B343" s="246" t="s">
        <v>38</v>
      </c>
      <c r="C343" s="159" t="s">
        <v>14</v>
      </c>
      <c r="D343" s="159" t="s">
        <v>16</v>
      </c>
      <c r="E343" s="174" t="s">
        <v>220</v>
      </c>
      <c r="F343" s="159" t="s">
        <v>90</v>
      </c>
      <c r="G343" s="119">
        <v>5</v>
      </c>
      <c r="H343" s="28"/>
      <c r="I343" s="28"/>
      <c r="J343" s="28"/>
      <c r="K343" s="209">
        <v>5</v>
      </c>
      <c r="L343" s="28"/>
      <c r="M343" s="88"/>
      <c r="N343" s="262">
        <f t="shared" si="141"/>
        <v>5</v>
      </c>
      <c r="Q343" s="121"/>
    </row>
    <row r="344" spans="1:17" s="15" customFormat="1" ht="60">
      <c r="A344" s="131" t="s">
        <v>154</v>
      </c>
      <c r="B344" s="242">
        <v>973</v>
      </c>
      <c r="C344" s="9" t="s">
        <v>14</v>
      </c>
      <c r="D344" s="9" t="s">
        <v>16</v>
      </c>
      <c r="E344" s="9" t="s">
        <v>143</v>
      </c>
      <c r="F344" s="9"/>
      <c r="G344" s="51">
        <f>G345</f>
        <v>694</v>
      </c>
      <c r="H344" s="51">
        <f aca="true" t="shared" si="142" ref="H344:M344">H345</f>
        <v>694</v>
      </c>
      <c r="I344" s="51">
        <f t="shared" si="142"/>
        <v>0</v>
      </c>
      <c r="J344" s="51">
        <f t="shared" si="142"/>
        <v>0</v>
      </c>
      <c r="K344" s="109">
        <f t="shared" si="142"/>
        <v>694</v>
      </c>
      <c r="L344" s="51">
        <f t="shared" si="142"/>
        <v>0</v>
      </c>
      <c r="M344" s="109">
        <f t="shared" si="142"/>
        <v>0</v>
      </c>
      <c r="N344" s="262">
        <f t="shared" si="120"/>
        <v>1388</v>
      </c>
      <c r="Q344" s="121"/>
    </row>
    <row r="345" spans="1:17" s="15" customFormat="1" ht="25.5">
      <c r="A345" s="137" t="s">
        <v>91</v>
      </c>
      <c r="B345" s="258" t="s">
        <v>38</v>
      </c>
      <c r="C345" s="9" t="s">
        <v>14</v>
      </c>
      <c r="D345" s="9" t="s">
        <v>16</v>
      </c>
      <c r="E345" s="9" t="s">
        <v>143</v>
      </c>
      <c r="F345" s="9" t="s">
        <v>90</v>
      </c>
      <c r="G345" s="51">
        <v>694</v>
      </c>
      <c r="H345" s="7">
        <v>694</v>
      </c>
      <c r="I345" s="59"/>
      <c r="J345" s="59"/>
      <c r="K345" s="210">
        <v>694</v>
      </c>
      <c r="L345" s="59"/>
      <c r="M345" s="83"/>
      <c r="N345" s="262">
        <f t="shared" si="120"/>
        <v>1388</v>
      </c>
      <c r="Q345" s="121"/>
    </row>
    <row r="346" spans="1:17" s="15" customFormat="1" ht="75">
      <c r="A346" s="202" t="s">
        <v>283</v>
      </c>
      <c r="B346" s="258" t="s">
        <v>38</v>
      </c>
      <c r="C346" s="9" t="s">
        <v>14</v>
      </c>
      <c r="D346" s="9" t="s">
        <v>16</v>
      </c>
      <c r="E346" s="9" t="s">
        <v>146</v>
      </c>
      <c r="F346" s="159"/>
      <c r="G346" s="119">
        <f>G347</f>
        <v>3.3</v>
      </c>
      <c r="H346" s="28"/>
      <c r="I346" s="28"/>
      <c r="J346" s="28"/>
      <c r="K346" s="88">
        <f>K347</f>
        <v>3.3</v>
      </c>
      <c r="L346" s="28"/>
      <c r="M346" s="88"/>
      <c r="N346" s="262">
        <f>SUM(H346:M346)</f>
        <v>3.3</v>
      </c>
      <c r="Q346" s="121"/>
    </row>
    <row r="347" spans="1:17" s="15" customFormat="1" ht="25.5">
      <c r="A347" s="137" t="s">
        <v>91</v>
      </c>
      <c r="B347" s="258" t="s">
        <v>38</v>
      </c>
      <c r="C347" s="9" t="s">
        <v>14</v>
      </c>
      <c r="D347" s="9" t="s">
        <v>16</v>
      </c>
      <c r="E347" s="9" t="s">
        <v>146</v>
      </c>
      <c r="F347" s="159" t="s">
        <v>90</v>
      </c>
      <c r="G347" s="119">
        <v>3.3</v>
      </c>
      <c r="H347" s="28"/>
      <c r="I347" s="28"/>
      <c r="J347" s="28"/>
      <c r="K347" s="209">
        <v>3.3</v>
      </c>
      <c r="L347" s="28"/>
      <c r="M347" s="88"/>
      <c r="N347" s="262">
        <f>SUM(H347:M347)</f>
        <v>3.3</v>
      </c>
      <c r="Q347" s="121"/>
    </row>
    <row r="348" spans="1:17" s="15" customFormat="1" ht="75.75" customHeight="1">
      <c r="A348" s="131" t="s">
        <v>155</v>
      </c>
      <c r="B348" s="258" t="s">
        <v>38</v>
      </c>
      <c r="C348" s="9" t="s">
        <v>14</v>
      </c>
      <c r="D348" s="9" t="s">
        <v>16</v>
      </c>
      <c r="E348" s="9" t="s">
        <v>156</v>
      </c>
      <c r="F348" s="9"/>
      <c r="G348" s="51">
        <f>G349+G350</f>
        <v>1054.1</v>
      </c>
      <c r="H348" s="51">
        <f aca="true" t="shared" si="143" ref="H348:M348">H350</f>
        <v>1050</v>
      </c>
      <c r="I348" s="51">
        <f t="shared" si="143"/>
        <v>0</v>
      </c>
      <c r="J348" s="51">
        <f t="shared" si="143"/>
        <v>0</v>
      </c>
      <c r="K348" s="109">
        <f>K350+K349</f>
        <v>1054.1</v>
      </c>
      <c r="L348" s="51">
        <f t="shared" si="143"/>
        <v>0</v>
      </c>
      <c r="M348" s="109">
        <f t="shared" si="143"/>
        <v>0</v>
      </c>
      <c r="N348" s="262">
        <f t="shared" si="120"/>
        <v>2104.1</v>
      </c>
      <c r="Q348" s="121"/>
    </row>
    <row r="349" spans="1:17" s="15" customFormat="1" ht="75" customHeight="1">
      <c r="A349" s="202" t="s">
        <v>85</v>
      </c>
      <c r="B349" s="246" t="s">
        <v>38</v>
      </c>
      <c r="C349" s="159" t="s">
        <v>14</v>
      </c>
      <c r="D349" s="159" t="s">
        <v>16</v>
      </c>
      <c r="E349" s="174" t="s">
        <v>156</v>
      </c>
      <c r="F349" s="159" t="s">
        <v>87</v>
      </c>
      <c r="G349" s="119">
        <v>1.3</v>
      </c>
      <c r="H349" s="28"/>
      <c r="I349" s="28"/>
      <c r="J349" s="28"/>
      <c r="K349" s="209">
        <v>1.3</v>
      </c>
      <c r="L349" s="28"/>
      <c r="M349" s="88"/>
      <c r="N349" s="262">
        <f>SUM(H349:M349)</f>
        <v>1.3</v>
      </c>
      <c r="Q349" s="121"/>
    </row>
    <row r="350" spans="1:17" s="15" customFormat="1" ht="28.5" customHeight="1">
      <c r="A350" s="137" t="s">
        <v>91</v>
      </c>
      <c r="B350" s="258" t="s">
        <v>38</v>
      </c>
      <c r="C350" s="9" t="s">
        <v>14</v>
      </c>
      <c r="D350" s="9" t="s">
        <v>16</v>
      </c>
      <c r="E350" s="9" t="s">
        <v>156</v>
      </c>
      <c r="F350" s="9" t="s">
        <v>90</v>
      </c>
      <c r="G350" s="51">
        <v>1052.8</v>
      </c>
      <c r="H350" s="7">
        <v>1050</v>
      </c>
      <c r="I350" s="59"/>
      <c r="J350" s="59"/>
      <c r="K350" s="208">
        <v>1052.8</v>
      </c>
      <c r="L350" s="59"/>
      <c r="M350" s="83"/>
      <c r="N350" s="262">
        <f t="shared" si="120"/>
        <v>2102.8</v>
      </c>
      <c r="Q350" s="121"/>
    </row>
    <row r="351" spans="1:17" s="15" customFormat="1" ht="45">
      <c r="A351" s="135" t="s">
        <v>207</v>
      </c>
      <c r="B351" s="258" t="s">
        <v>38</v>
      </c>
      <c r="C351" s="9" t="s">
        <v>14</v>
      </c>
      <c r="D351" s="9" t="s">
        <v>16</v>
      </c>
      <c r="E351" s="9" t="s">
        <v>169</v>
      </c>
      <c r="F351" s="9"/>
      <c r="G351" s="51">
        <f>G352+G353</f>
        <v>195.29999999999998</v>
      </c>
      <c r="H351" s="51">
        <f aca="true" t="shared" si="144" ref="H351:M351">H352+H353</f>
        <v>200.2</v>
      </c>
      <c r="I351" s="51">
        <f t="shared" si="144"/>
        <v>0</v>
      </c>
      <c r="J351" s="51">
        <f t="shared" si="144"/>
        <v>0</v>
      </c>
      <c r="K351" s="109">
        <f t="shared" si="144"/>
        <v>195.29999999999998</v>
      </c>
      <c r="L351" s="51">
        <f t="shared" si="144"/>
        <v>0</v>
      </c>
      <c r="M351" s="109">
        <f t="shared" si="144"/>
        <v>0</v>
      </c>
      <c r="N351" s="262">
        <f t="shared" si="120"/>
        <v>395.5</v>
      </c>
      <c r="Q351" s="121"/>
    </row>
    <row r="352" spans="1:17" s="15" customFormat="1" ht="25.5">
      <c r="A352" s="137" t="s">
        <v>91</v>
      </c>
      <c r="B352" s="258" t="s">
        <v>38</v>
      </c>
      <c r="C352" s="9" t="s">
        <v>14</v>
      </c>
      <c r="D352" s="9" t="s">
        <v>16</v>
      </c>
      <c r="E352" s="9" t="s">
        <v>169</v>
      </c>
      <c r="F352" s="9" t="s">
        <v>90</v>
      </c>
      <c r="G352" s="51">
        <v>9.7</v>
      </c>
      <c r="H352" s="7">
        <v>10</v>
      </c>
      <c r="I352" s="74"/>
      <c r="J352" s="59"/>
      <c r="K352" s="208">
        <v>9.7</v>
      </c>
      <c r="L352" s="59"/>
      <c r="M352" s="83"/>
      <c r="N352" s="262">
        <f t="shared" si="120"/>
        <v>19.7</v>
      </c>
      <c r="Q352" s="121"/>
    </row>
    <row r="353" spans="1:17" s="15" customFormat="1" ht="12.75">
      <c r="A353" s="162" t="s">
        <v>116</v>
      </c>
      <c r="B353" s="258" t="s">
        <v>38</v>
      </c>
      <c r="C353" s="9" t="s">
        <v>14</v>
      </c>
      <c r="D353" s="9" t="s">
        <v>16</v>
      </c>
      <c r="E353" s="9" t="s">
        <v>169</v>
      </c>
      <c r="F353" s="9" t="s">
        <v>111</v>
      </c>
      <c r="G353" s="51">
        <v>185.6</v>
      </c>
      <c r="H353" s="7">
        <v>190.2</v>
      </c>
      <c r="I353" s="59"/>
      <c r="J353" s="59"/>
      <c r="K353" s="208">
        <v>185.6</v>
      </c>
      <c r="L353" s="59"/>
      <c r="M353" s="83"/>
      <c r="N353" s="262">
        <f t="shared" si="120"/>
        <v>375.79999999999995</v>
      </c>
      <c r="Q353" s="121"/>
    </row>
    <row r="354" spans="1:17" s="15" customFormat="1" ht="45">
      <c r="A354" s="135" t="s">
        <v>223</v>
      </c>
      <c r="B354" s="258" t="s">
        <v>38</v>
      </c>
      <c r="C354" s="9" t="s">
        <v>14</v>
      </c>
      <c r="D354" s="9" t="s">
        <v>16</v>
      </c>
      <c r="E354" s="9" t="s">
        <v>204</v>
      </c>
      <c r="F354" s="9"/>
      <c r="G354" s="51">
        <f>G355</f>
        <v>978.4</v>
      </c>
      <c r="H354" s="42">
        <f aca="true" t="shared" si="145" ref="H354:M354">H355</f>
        <v>978.4</v>
      </c>
      <c r="I354" s="42">
        <f t="shared" si="145"/>
        <v>0</v>
      </c>
      <c r="J354" s="42">
        <f t="shared" si="145"/>
        <v>0</v>
      </c>
      <c r="K354" s="110">
        <f t="shared" si="145"/>
        <v>978.4</v>
      </c>
      <c r="L354" s="42">
        <f t="shared" si="145"/>
        <v>0</v>
      </c>
      <c r="M354" s="110">
        <f t="shared" si="145"/>
        <v>0</v>
      </c>
      <c r="N354" s="262">
        <f t="shared" si="120"/>
        <v>1956.8</v>
      </c>
      <c r="Q354" s="121"/>
    </row>
    <row r="355" spans="1:17" s="15" customFormat="1" ht="25.5">
      <c r="A355" s="137" t="s">
        <v>91</v>
      </c>
      <c r="B355" s="258" t="s">
        <v>38</v>
      </c>
      <c r="C355" s="9" t="s">
        <v>14</v>
      </c>
      <c r="D355" s="9" t="s">
        <v>16</v>
      </c>
      <c r="E355" s="9" t="s">
        <v>204</v>
      </c>
      <c r="F355" s="9" t="s">
        <v>90</v>
      </c>
      <c r="G355" s="51">
        <v>978.4</v>
      </c>
      <c r="H355" s="7">
        <v>978.4</v>
      </c>
      <c r="I355" s="59"/>
      <c r="J355" s="59"/>
      <c r="K355" s="210">
        <v>978.4</v>
      </c>
      <c r="L355" s="59"/>
      <c r="M355" s="83"/>
      <c r="N355" s="262">
        <f t="shared" si="120"/>
        <v>1956.8</v>
      </c>
      <c r="Q355" s="121"/>
    </row>
    <row r="356" spans="1:17" s="15" customFormat="1" ht="45">
      <c r="A356" s="138" t="s">
        <v>222</v>
      </c>
      <c r="B356" s="242">
        <v>973</v>
      </c>
      <c r="C356" s="9" t="s">
        <v>14</v>
      </c>
      <c r="D356" s="9" t="s">
        <v>16</v>
      </c>
      <c r="E356" s="134" t="s">
        <v>161</v>
      </c>
      <c r="F356" s="134"/>
      <c r="G356" s="51">
        <f aca="true" t="shared" si="146" ref="G356:M356">G357</f>
        <v>3716.8</v>
      </c>
      <c r="H356" s="51">
        <f t="shared" si="146"/>
        <v>3252.1</v>
      </c>
      <c r="I356" s="51">
        <f t="shared" si="146"/>
        <v>0</v>
      </c>
      <c r="J356" s="51">
        <f t="shared" si="146"/>
        <v>0</v>
      </c>
      <c r="K356" s="109">
        <f t="shared" si="146"/>
        <v>3716.7</v>
      </c>
      <c r="L356" s="51">
        <f t="shared" si="146"/>
        <v>0</v>
      </c>
      <c r="M356" s="109">
        <f t="shared" si="146"/>
        <v>0</v>
      </c>
      <c r="N356" s="262">
        <f t="shared" si="120"/>
        <v>6968.799999999999</v>
      </c>
      <c r="Q356" s="121"/>
    </row>
    <row r="357" spans="1:17" s="15" customFormat="1" ht="25.5">
      <c r="A357" s="137" t="s">
        <v>91</v>
      </c>
      <c r="B357" s="242">
        <v>973</v>
      </c>
      <c r="C357" s="9" t="s">
        <v>14</v>
      </c>
      <c r="D357" s="9" t="s">
        <v>16</v>
      </c>
      <c r="E357" s="134" t="s">
        <v>161</v>
      </c>
      <c r="F357" s="134" t="s">
        <v>90</v>
      </c>
      <c r="G357" s="51">
        <v>3716.8</v>
      </c>
      <c r="H357" s="7">
        <v>3252.1</v>
      </c>
      <c r="I357" s="59"/>
      <c r="J357" s="59"/>
      <c r="K357" s="208">
        <v>3716.7</v>
      </c>
      <c r="L357" s="59"/>
      <c r="M357" s="83">
        <v>0</v>
      </c>
      <c r="N357" s="262">
        <f t="shared" si="120"/>
        <v>6968.799999999999</v>
      </c>
      <c r="Q357" s="121"/>
    </row>
    <row r="358" spans="1:17" s="15" customFormat="1" ht="28.5">
      <c r="A358" s="140" t="s">
        <v>49</v>
      </c>
      <c r="B358" s="260" t="s">
        <v>38</v>
      </c>
      <c r="C358" s="130" t="s">
        <v>14</v>
      </c>
      <c r="D358" s="130" t="s">
        <v>24</v>
      </c>
      <c r="E358" s="130"/>
      <c r="F358" s="130"/>
      <c r="G358" s="56">
        <f>G361+G359</f>
        <v>93.7</v>
      </c>
      <c r="H358" s="24">
        <f aca="true" t="shared" si="147" ref="H358:M358">H361+H359</f>
        <v>109.2</v>
      </c>
      <c r="I358" s="58">
        <f t="shared" si="147"/>
        <v>0</v>
      </c>
      <c r="J358" s="58">
        <f t="shared" si="147"/>
        <v>0</v>
      </c>
      <c r="K358" s="81">
        <f t="shared" si="147"/>
        <v>93.7</v>
      </c>
      <c r="L358" s="58">
        <f t="shared" si="147"/>
        <v>0</v>
      </c>
      <c r="M358" s="81">
        <f t="shared" si="147"/>
        <v>0</v>
      </c>
      <c r="N358" s="262">
        <f aca="true" t="shared" si="148" ref="N358:N416">SUM(H358:M358)</f>
        <v>202.9</v>
      </c>
      <c r="Q358" s="121"/>
    </row>
    <row r="359" spans="1:17" s="15" customFormat="1" ht="30">
      <c r="A359" s="183" t="s">
        <v>234</v>
      </c>
      <c r="B359" s="243">
        <v>973</v>
      </c>
      <c r="C359" s="9" t="s">
        <v>14</v>
      </c>
      <c r="D359" s="9" t="s">
        <v>24</v>
      </c>
      <c r="E359" s="9" t="s">
        <v>233</v>
      </c>
      <c r="F359" s="130"/>
      <c r="G359" s="71">
        <f>G360</f>
        <v>58.2</v>
      </c>
      <c r="H359" s="40">
        <f aca="true" t="shared" si="149" ref="H359:M359">H360</f>
        <v>49.2</v>
      </c>
      <c r="I359" s="69">
        <f t="shared" si="149"/>
        <v>0</v>
      </c>
      <c r="J359" s="69">
        <f t="shared" si="149"/>
        <v>0</v>
      </c>
      <c r="K359" s="102">
        <f t="shared" si="149"/>
        <v>58.2</v>
      </c>
      <c r="L359" s="69">
        <f t="shared" si="149"/>
        <v>0</v>
      </c>
      <c r="M359" s="102">
        <f t="shared" si="149"/>
        <v>0</v>
      </c>
      <c r="N359" s="262">
        <f t="shared" si="148"/>
        <v>107.4</v>
      </c>
      <c r="Q359" s="121"/>
    </row>
    <row r="360" spans="1:17" s="15" customFormat="1" ht="25.5">
      <c r="A360" s="137" t="s">
        <v>91</v>
      </c>
      <c r="B360" s="243">
        <v>973</v>
      </c>
      <c r="C360" s="9" t="s">
        <v>14</v>
      </c>
      <c r="D360" s="9" t="s">
        <v>24</v>
      </c>
      <c r="E360" s="9" t="s">
        <v>233</v>
      </c>
      <c r="F360" s="9" t="s">
        <v>90</v>
      </c>
      <c r="G360" s="71">
        <v>58.2</v>
      </c>
      <c r="H360" s="7">
        <v>49.2</v>
      </c>
      <c r="I360" s="59"/>
      <c r="J360" s="59"/>
      <c r="K360" s="208">
        <v>58.2</v>
      </c>
      <c r="L360" s="59"/>
      <c r="M360" s="83"/>
      <c r="N360" s="262">
        <f t="shared" si="148"/>
        <v>107.4</v>
      </c>
      <c r="Q360" s="121"/>
    </row>
    <row r="361" spans="1:17" s="15" customFormat="1" ht="15">
      <c r="A361" s="173" t="s">
        <v>120</v>
      </c>
      <c r="B361" s="243">
        <v>973</v>
      </c>
      <c r="C361" s="142" t="s">
        <v>14</v>
      </c>
      <c r="D361" s="142" t="s">
        <v>24</v>
      </c>
      <c r="E361" s="142" t="s">
        <v>118</v>
      </c>
      <c r="F361" s="178"/>
      <c r="G361" s="72">
        <f>G364+G362</f>
        <v>35.5</v>
      </c>
      <c r="H361" s="27">
        <f aca="true" t="shared" si="150" ref="H361:M361">H364+H362</f>
        <v>60</v>
      </c>
      <c r="I361" s="60">
        <f t="shared" si="150"/>
        <v>0</v>
      </c>
      <c r="J361" s="60">
        <f t="shared" si="150"/>
        <v>0</v>
      </c>
      <c r="K361" s="84">
        <f>K362+K364</f>
        <v>35.5</v>
      </c>
      <c r="L361" s="60">
        <f t="shared" si="150"/>
        <v>0</v>
      </c>
      <c r="M361" s="84">
        <f t="shared" si="150"/>
        <v>0</v>
      </c>
      <c r="N361" s="262">
        <f t="shared" si="148"/>
        <v>95.5</v>
      </c>
      <c r="Q361" s="121"/>
    </row>
    <row r="362" spans="1:17" s="15" customFormat="1" ht="60">
      <c r="A362" s="131" t="s">
        <v>153</v>
      </c>
      <c r="B362" s="258" t="s">
        <v>38</v>
      </c>
      <c r="C362" s="9" t="s">
        <v>14</v>
      </c>
      <c r="D362" s="9" t="s">
        <v>24</v>
      </c>
      <c r="E362" s="9" t="s">
        <v>152</v>
      </c>
      <c r="F362" s="130"/>
      <c r="G362" s="70">
        <f>G363</f>
        <v>14.6</v>
      </c>
      <c r="H362" s="25">
        <f aca="true" t="shared" si="151" ref="H362:M362">H363</f>
        <v>40</v>
      </c>
      <c r="I362" s="61">
        <f t="shared" si="151"/>
        <v>0</v>
      </c>
      <c r="J362" s="61">
        <f t="shared" si="151"/>
        <v>0</v>
      </c>
      <c r="K362" s="86">
        <f t="shared" si="151"/>
        <v>14.6</v>
      </c>
      <c r="L362" s="61">
        <f t="shared" si="151"/>
        <v>0</v>
      </c>
      <c r="M362" s="86">
        <f t="shared" si="151"/>
        <v>0</v>
      </c>
      <c r="N362" s="262">
        <f t="shared" si="148"/>
        <v>54.6</v>
      </c>
      <c r="Q362" s="121"/>
    </row>
    <row r="363" spans="1:17" s="15" customFormat="1" ht="51">
      <c r="A363" s="201" t="s">
        <v>85</v>
      </c>
      <c r="B363" s="258" t="s">
        <v>38</v>
      </c>
      <c r="C363" s="9" t="s">
        <v>14</v>
      </c>
      <c r="D363" s="9" t="s">
        <v>24</v>
      </c>
      <c r="E363" s="9" t="s">
        <v>152</v>
      </c>
      <c r="F363" s="9" t="s">
        <v>87</v>
      </c>
      <c r="G363" s="70">
        <v>14.6</v>
      </c>
      <c r="H363" s="7">
        <v>40</v>
      </c>
      <c r="I363" s="59"/>
      <c r="J363" s="59"/>
      <c r="K363" s="208">
        <v>14.6</v>
      </c>
      <c r="L363" s="59"/>
      <c r="M363" s="83"/>
      <c r="N363" s="262">
        <f t="shared" si="148"/>
        <v>54.6</v>
      </c>
      <c r="Q363" s="121"/>
    </row>
    <row r="364" spans="1:17" s="15" customFormat="1" ht="75">
      <c r="A364" s="131" t="s">
        <v>155</v>
      </c>
      <c r="B364" s="242">
        <v>973</v>
      </c>
      <c r="C364" s="9" t="s">
        <v>14</v>
      </c>
      <c r="D364" s="9" t="s">
        <v>24</v>
      </c>
      <c r="E364" s="9" t="s">
        <v>156</v>
      </c>
      <c r="F364" s="9"/>
      <c r="G364" s="73">
        <f>G365+G366</f>
        <v>20.9</v>
      </c>
      <c r="H364" s="41">
        <f aca="true" t="shared" si="152" ref="H364:M364">H366</f>
        <v>20</v>
      </c>
      <c r="I364" s="75">
        <f t="shared" si="152"/>
        <v>0</v>
      </c>
      <c r="J364" s="75">
        <f t="shared" si="152"/>
        <v>0</v>
      </c>
      <c r="K364" s="107">
        <f>K365+K366</f>
        <v>20.9</v>
      </c>
      <c r="L364" s="75">
        <f t="shared" si="152"/>
        <v>0</v>
      </c>
      <c r="M364" s="107">
        <f t="shared" si="152"/>
        <v>0</v>
      </c>
      <c r="N364" s="262">
        <f t="shared" si="148"/>
        <v>40.9</v>
      </c>
      <c r="Q364" s="121"/>
    </row>
    <row r="365" spans="1:17" s="15" customFormat="1" ht="51">
      <c r="A365" s="201" t="s">
        <v>85</v>
      </c>
      <c r="B365" s="250">
        <v>973</v>
      </c>
      <c r="C365" s="159" t="s">
        <v>14</v>
      </c>
      <c r="D365" s="159" t="s">
        <v>24</v>
      </c>
      <c r="E365" s="174" t="s">
        <v>156</v>
      </c>
      <c r="F365" s="159" t="s">
        <v>87</v>
      </c>
      <c r="G365" s="119">
        <v>15.7</v>
      </c>
      <c r="H365" s="28"/>
      <c r="I365" s="28"/>
      <c r="J365" s="28"/>
      <c r="K365" s="209">
        <v>15.7</v>
      </c>
      <c r="L365" s="28"/>
      <c r="M365" s="88"/>
      <c r="N365" s="262">
        <f>SUM(H365:M365)</f>
        <v>15.7</v>
      </c>
      <c r="Q365" s="121"/>
    </row>
    <row r="366" spans="1:17" s="15" customFormat="1" ht="25.5">
      <c r="A366" s="137" t="s">
        <v>91</v>
      </c>
      <c r="B366" s="242">
        <v>973</v>
      </c>
      <c r="C366" s="9" t="s">
        <v>14</v>
      </c>
      <c r="D366" s="9" t="s">
        <v>24</v>
      </c>
      <c r="E366" s="9" t="s">
        <v>156</v>
      </c>
      <c r="F366" s="9" t="s">
        <v>90</v>
      </c>
      <c r="G366" s="73">
        <v>5.2</v>
      </c>
      <c r="H366" s="7">
        <v>20</v>
      </c>
      <c r="I366" s="59"/>
      <c r="J366" s="59"/>
      <c r="K366" s="208">
        <v>5.2</v>
      </c>
      <c r="L366" s="59"/>
      <c r="M366" s="83"/>
      <c r="N366" s="262">
        <f t="shared" si="148"/>
        <v>25.2</v>
      </c>
      <c r="Q366" s="121"/>
    </row>
    <row r="367" spans="1:17" s="15" customFormat="1" ht="14.25">
      <c r="A367" s="140" t="s">
        <v>48</v>
      </c>
      <c r="B367" s="241">
        <v>973</v>
      </c>
      <c r="C367" s="130" t="s">
        <v>14</v>
      </c>
      <c r="D367" s="130" t="s">
        <v>14</v>
      </c>
      <c r="E367" s="146"/>
      <c r="F367" s="148"/>
      <c r="G367" s="56">
        <f>G368+G372</f>
        <v>1664.8</v>
      </c>
      <c r="H367" s="24">
        <f aca="true" t="shared" si="153" ref="H367:M367">H368+H372</f>
        <v>1665.3999999999999</v>
      </c>
      <c r="I367" s="58">
        <f t="shared" si="153"/>
        <v>0</v>
      </c>
      <c r="J367" s="58">
        <f t="shared" si="153"/>
        <v>0</v>
      </c>
      <c r="K367" s="81">
        <f t="shared" si="153"/>
        <v>1664.6999999999998</v>
      </c>
      <c r="L367" s="58">
        <f t="shared" si="153"/>
        <v>0</v>
      </c>
      <c r="M367" s="81">
        <f t="shared" si="153"/>
        <v>0</v>
      </c>
      <c r="N367" s="262">
        <f t="shared" si="148"/>
        <v>3330.0999999999995</v>
      </c>
      <c r="Q367" s="121"/>
    </row>
    <row r="368" spans="1:17" s="15" customFormat="1" ht="30">
      <c r="A368" s="131" t="s">
        <v>197</v>
      </c>
      <c r="B368" s="242">
        <v>973</v>
      </c>
      <c r="C368" s="9" t="s">
        <v>14</v>
      </c>
      <c r="D368" s="9" t="s">
        <v>14</v>
      </c>
      <c r="E368" s="149" t="s">
        <v>196</v>
      </c>
      <c r="F368" s="148"/>
      <c r="G368" s="71">
        <f>G369</f>
        <v>1425.1</v>
      </c>
      <c r="H368" s="40">
        <f aca="true" t="shared" si="154" ref="H368:M370">H369</f>
        <v>1425.1</v>
      </c>
      <c r="I368" s="69">
        <f t="shared" si="154"/>
        <v>0</v>
      </c>
      <c r="J368" s="69">
        <f t="shared" si="154"/>
        <v>0</v>
      </c>
      <c r="K368" s="102">
        <f t="shared" si="154"/>
        <v>1425.1</v>
      </c>
      <c r="L368" s="69">
        <f t="shared" si="154"/>
        <v>0</v>
      </c>
      <c r="M368" s="102">
        <f t="shared" si="154"/>
        <v>0</v>
      </c>
      <c r="N368" s="262">
        <f t="shared" si="148"/>
        <v>2850.2</v>
      </c>
      <c r="Q368" s="121"/>
    </row>
    <row r="369" spans="1:17" s="15" customFormat="1" ht="45.75" customHeight="1">
      <c r="A369" s="131" t="s">
        <v>237</v>
      </c>
      <c r="B369" s="242">
        <v>973</v>
      </c>
      <c r="C369" s="9" t="s">
        <v>14</v>
      </c>
      <c r="D369" s="9" t="s">
        <v>14</v>
      </c>
      <c r="E369" s="149" t="s">
        <v>235</v>
      </c>
      <c r="F369" s="148"/>
      <c r="G369" s="71">
        <f>G370</f>
        <v>1425.1</v>
      </c>
      <c r="H369" s="40">
        <f t="shared" si="154"/>
        <v>1425.1</v>
      </c>
      <c r="I369" s="69">
        <f t="shared" si="154"/>
        <v>0</v>
      </c>
      <c r="J369" s="69">
        <f t="shared" si="154"/>
        <v>0</v>
      </c>
      <c r="K369" s="102">
        <f t="shared" si="154"/>
        <v>1425.1</v>
      </c>
      <c r="L369" s="69">
        <f t="shared" si="154"/>
        <v>0</v>
      </c>
      <c r="M369" s="102">
        <f t="shared" si="154"/>
        <v>0</v>
      </c>
      <c r="N369" s="262">
        <f t="shared" si="148"/>
        <v>2850.2</v>
      </c>
      <c r="Q369" s="121"/>
    </row>
    <row r="370" spans="1:17" s="15" customFormat="1" ht="42.75" customHeight="1">
      <c r="A370" s="131" t="s">
        <v>238</v>
      </c>
      <c r="B370" s="242">
        <v>973</v>
      </c>
      <c r="C370" s="9" t="s">
        <v>14</v>
      </c>
      <c r="D370" s="9" t="s">
        <v>14</v>
      </c>
      <c r="E370" s="149" t="s">
        <v>236</v>
      </c>
      <c r="F370" s="148"/>
      <c r="G370" s="71">
        <f>G371</f>
        <v>1425.1</v>
      </c>
      <c r="H370" s="40">
        <f t="shared" si="154"/>
        <v>1425.1</v>
      </c>
      <c r="I370" s="69">
        <f t="shared" si="154"/>
        <v>0</v>
      </c>
      <c r="J370" s="69">
        <f t="shared" si="154"/>
        <v>0</v>
      </c>
      <c r="K370" s="102">
        <f t="shared" si="154"/>
        <v>1425.1</v>
      </c>
      <c r="L370" s="69">
        <f t="shared" si="154"/>
        <v>0</v>
      </c>
      <c r="M370" s="102">
        <f t="shared" si="154"/>
        <v>0</v>
      </c>
      <c r="N370" s="262">
        <f t="shared" si="148"/>
        <v>2850.2</v>
      </c>
      <c r="Q370" s="121"/>
    </row>
    <row r="371" spans="1:17" s="15" customFormat="1" ht="25.5">
      <c r="A371" s="137" t="s">
        <v>91</v>
      </c>
      <c r="B371" s="242">
        <v>973</v>
      </c>
      <c r="C371" s="9" t="s">
        <v>14</v>
      </c>
      <c r="D371" s="9" t="s">
        <v>14</v>
      </c>
      <c r="E371" s="149" t="s">
        <v>236</v>
      </c>
      <c r="F371" s="9" t="s">
        <v>90</v>
      </c>
      <c r="G371" s="71">
        <v>1425.1</v>
      </c>
      <c r="H371" s="7">
        <v>1425.1</v>
      </c>
      <c r="I371" s="59"/>
      <c r="J371" s="59"/>
      <c r="K371" s="208">
        <v>1425.1</v>
      </c>
      <c r="L371" s="59"/>
      <c r="M371" s="83"/>
      <c r="N371" s="262">
        <f t="shared" si="148"/>
        <v>2850.2</v>
      </c>
      <c r="Q371" s="121"/>
    </row>
    <row r="372" spans="1:17" s="15" customFormat="1" ht="15">
      <c r="A372" s="131" t="s">
        <v>184</v>
      </c>
      <c r="B372" s="242">
        <v>973</v>
      </c>
      <c r="C372" s="9" t="s">
        <v>14</v>
      </c>
      <c r="D372" s="9" t="s">
        <v>14</v>
      </c>
      <c r="E372" s="149" t="s">
        <v>183</v>
      </c>
      <c r="F372" s="148"/>
      <c r="G372" s="70">
        <f>G373</f>
        <v>239.7</v>
      </c>
      <c r="H372" s="25">
        <f aca="true" t="shared" si="155" ref="H372:M373">H373</f>
        <v>240.3</v>
      </c>
      <c r="I372" s="61">
        <f t="shared" si="155"/>
        <v>0</v>
      </c>
      <c r="J372" s="61">
        <f t="shared" si="155"/>
        <v>0</v>
      </c>
      <c r="K372" s="86">
        <f t="shared" si="155"/>
        <v>239.6</v>
      </c>
      <c r="L372" s="61">
        <f t="shared" si="155"/>
        <v>0</v>
      </c>
      <c r="M372" s="86">
        <f t="shared" si="155"/>
        <v>0</v>
      </c>
      <c r="N372" s="262">
        <f t="shared" si="148"/>
        <v>479.9</v>
      </c>
      <c r="Q372" s="121"/>
    </row>
    <row r="373" spans="1:17" s="15" customFormat="1" ht="30">
      <c r="A373" s="131" t="s">
        <v>57</v>
      </c>
      <c r="B373" s="242">
        <v>973</v>
      </c>
      <c r="C373" s="9" t="s">
        <v>14</v>
      </c>
      <c r="D373" s="9" t="s">
        <v>14</v>
      </c>
      <c r="E373" s="9" t="s">
        <v>157</v>
      </c>
      <c r="F373" s="9"/>
      <c r="G373" s="70">
        <f>G374</f>
        <v>239.7</v>
      </c>
      <c r="H373" s="25">
        <f t="shared" si="155"/>
        <v>240.3</v>
      </c>
      <c r="I373" s="61">
        <f t="shared" si="155"/>
        <v>0</v>
      </c>
      <c r="J373" s="61">
        <f t="shared" si="155"/>
        <v>0</v>
      </c>
      <c r="K373" s="86">
        <f t="shared" si="155"/>
        <v>239.6</v>
      </c>
      <c r="L373" s="61">
        <f t="shared" si="155"/>
        <v>0</v>
      </c>
      <c r="M373" s="86">
        <f t="shared" si="155"/>
        <v>0</v>
      </c>
      <c r="N373" s="262">
        <f t="shared" si="148"/>
        <v>479.9</v>
      </c>
      <c r="Q373" s="121"/>
    </row>
    <row r="374" spans="1:17" s="15" customFormat="1" ht="25.5">
      <c r="A374" s="137" t="s">
        <v>91</v>
      </c>
      <c r="B374" s="242">
        <v>973</v>
      </c>
      <c r="C374" s="9" t="s">
        <v>14</v>
      </c>
      <c r="D374" s="9" t="s">
        <v>14</v>
      </c>
      <c r="E374" s="9" t="s">
        <v>157</v>
      </c>
      <c r="F374" s="9" t="s">
        <v>90</v>
      </c>
      <c r="G374" s="70">
        <v>239.7</v>
      </c>
      <c r="H374" s="7">
        <v>240.3</v>
      </c>
      <c r="I374" s="59"/>
      <c r="J374" s="59"/>
      <c r="K374" s="208">
        <v>239.6</v>
      </c>
      <c r="L374" s="59"/>
      <c r="M374" s="83"/>
      <c r="N374" s="262">
        <f t="shared" si="148"/>
        <v>479.9</v>
      </c>
      <c r="Q374" s="121"/>
    </row>
    <row r="375" spans="1:17" s="15" customFormat="1" ht="18" customHeight="1">
      <c r="A375" s="140" t="s">
        <v>34</v>
      </c>
      <c r="B375" s="244">
        <v>973</v>
      </c>
      <c r="C375" s="130" t="s">
        <v>50</v>
      </c>
      <c r="D375" s="130" t="s">
        <v>8</v>
      </c>
      <c r="E375" s="130"/>
      <c r="F375" s="130"/>
      <c r="G375" s="64">
        <f>G376+G380+G388</f>
        <v>26567.800000000003</v>
      </c>
      <c r="H375" s="29" t="e">
        <f>H376+H380+H388+#REF!</f>
        <v>#REF!</v>
      </c>
      <c r="I375" s="63" t="e">
        <f>I376+I380+I388+#REF!</f>
        <v>#REF!</v>
      </c>
      <c r="J375" s="63" t="e">
        <f>J376+J380+J388+#REF!</f>
        <v>#REF!</v>
      </c>
      <c r="K375" s="89" t="e">
        <f>K376+K380+K388+#REF!</f>
        <v>#REF!</v>
      </c>
      <c r="L375" s="63" t="e">
        <f>L376+L380+L388+#REF!</f>
        <v>#REF!</v>
      </c>
      <c r="M375" s="89" t="e">
        <f>M376+M380+M388+#REF!</f>
        <v>#REF!</v>
      </c>
      <c r="N375" s="262" t="e">
        <f t="shared" si="148"/>
        <v>#REF!</v>
      </c>
      <c r="Q375" s="121"/>
    </row>
    <row r="376" spans="1:17" s="15" customFormat="1" ht="30">
      <c r="A376" s="173" t="s">
        <v>93</v>
      </c>
      <c r="B376" s="243">
        <v>973</v>
      </c>
      <c r="C376" s="142" t="s">
        <v>14</v>
      </c>
      <c r="D376" s="142" t="s">
        <v>8</v>
      </c>
      <c r="E376" s="142" t="s">
        <v>101</v>
      </c>
      <c r="F376" s="178"/>
      <c r="G376" s="64">
        <f>G377</f>
        <v>3124.1</v>
      </c>
      <c r="H376" s="29">
        <f aca="true" t="shared" si="156" ref="H376:M377">H377</f>
        <v>3506.3</v>
      </c>
      <c r="I376" s="63">
        <f t="shared" si="156"/>
        <v>0</v>
      </c>
      <c r="J376" s="63">
        <f t="shared" si="156"/>
        <v>0</v>
      </c>
      <c r="K376" s="89">
        <f t="shared" si="156"/>
        <v>3124</v>
      </c>
      <c r="L376" s="63">
        <f t="shared" si="156"/>
        <v>0</v>
      </c>
      <c r="M376" s="89">
        <f t="shared" si="156"/>
        <v>0</v>
      </c>
      <c r="N376" s="262">
        <f t="shared" si="148"/>
        <v>6630.3</v>
      </c>
      <c r="Q376" s="121"/>
    </row>
    <row r="377" spans="1:17" s="15" customFormat="1" ht="18" customHeight="1">
      <c r="A377" s="131" t="s">
        <v>13</v>
      </c>
      <c r="B377" s="242">
        <v>973</v>
      </c>
      <c r="C377" s="9" t="s">
        <v>14</v>
      </c>
      <c r="D377" s="9" t="s">
        <v>8</v>
      </c>
      <c r="E377" s="9" t="s">
        <v>102</v>
      </c>
      <c r="F377" s="9"/>
      <c r="G377" s="70">
        <f>G378+G379</f>
        <v>3124.1</v>
      </c>
      <c r="H377" s="25">
        <f t="shared" si="156"/>
        <v>3506.3</v>
      </c>
      <c r="I377" s="61">
        <f t="shared" si="156"/>
        <v>0</v>
      </c>
      <c r="J377" s="61">
        <f t="shared" si="156"/>
        <v>0</v>
      </c>
      <c r="K377" s="86">
        <f>K378+K379</f>
        <v>3124</v>
      </c>
      <c r="L377" s="61">
        <f t="shared" si="156"/>
        <v>0</v>
      </c>
      <c r="M377" s="86">
        <f t="shared" si="156"/>
        <v>0</v>
      </c>
      <c r="N377" s="262">
        <f t="shared" si="148"/>
        <v>6630.3</v>
      </c>
      <c r="Q377" s="121"/>
    </row>
    <row r="378" spans="1:17" s="15" customFormat="1" ht="53.25" customHeight="1">
      <c r="A378" s="137" t="s">
        <v>85</v>
      </c>
      <c r="B378" s="243">
        <v>973</v>
      </c>
      <c r="C378" s="9" t="s">
        <v>14</v>
      </c>
      <c r="D378" s="9" t="s">
        <v>8</v>
      </c>
      <c r="E378" s="9" t="s">
        <v>102</v>
      </c>
      <c r="F378" s="9" t="s">
        <v>87</v>
      </c>
      <c r="G378" s="72">
        <v>3123.9</v>
      </c>
      <c r="H378" s="7">
        <v>3506.3</v>
      </c>
      <c r="I378" s="59"/>
      <c r="J378" s="59"/>
      <c r="K378" s="208">
        <v>3123.8</v>
      </c>
      <c r="L378" s="59"/>
      <c r="M378" s="83"/>
      <c r="N378" s="262">
        <f t="shared" si="148"/>
        <v>6630.1</v>
      </c>
      <c r="Q378" s="121"/>
    </row>
    <row r="379" spans="1:17" s="15" customFormat="1" ht="15" customHeight="1">
      <c r="A379" s="137" t="s">
        <v>100</v>
      </c>
      <c r="B379" s="242">
        <v>973</v>
      </c>
      <c r="C379" s="9" t="s">
        <v>14</v>
      </c>
      <c r="D379" s="9" t="s">
        <v>8</v>
      </c>
      <c r="E379" s="9" t="s">
        <v>102</v>
      </c>
      <c r="F379" s="9" t="s">
        <v>99</v>
      </c>
      <c r="G379" s="119">
        <v>0.2</v>
      </c>
      <c r="H379" s="28"/>
      <c r="I379" s="28"/>
      <c r="J379" s="28"/>
      <c r="K379" s="209">
        <v>0.2</v>
      </c>
      <c r="L379" s="28"/>
      <c r="M379" s="88"/>
      <c r="N379" s="262">
        <f>SUM(H379:M379)</f>
        <v>0.2</v>
      </c>
      <c r="Q379" s="121"/>
    </row>
    <row r="380" spans="1:17" s="15" customFormat="1" ht="16.5" customHeight="1">
      <c r="A380" s="135" t="s">
        <v>184</v>
      </c>
      <c r="B380" s="243">
        <v>973</v>
      </c>
      <c r="C380" s="142" t="s">
        <v>14</v>
      </c>
      <c r="D380" s="142" t="s">
        <v>8</v>
      </c>
      <c r="E380" s="142" t="s">
        <v>183</v>
      </c>
      <c r="F380" s="142"/>
      <c r="G380" s="72">
        <f>G381+G384</f>
        <v>17732.300000000003</v>
      </c>
      <c r="H380" s="27">
        <f aca="true" t="shared" si="157" ref="H380:M380">H381+H384</f>
        <v>21244.8</v>
      </c>
      <c r="I380" s="60">
        <f t="shared" si="157"/>
        <v>0</v>
      </c>
      <c r="J380" s="60">
        <f t="shared" si="157"/>
        <v>0</v>
      </c>
      <c r="K380" s="84">
        <f t="shared" si="157"/>
        <v>17732.300000000003</v>
      </c>
      <c r="L380" s="60">
        <f t="shared" si="157"/>
        <v>0</v>
      </c>
      <c r="M380" s="84">
        <f t="shared" si="157"/>
        <v>0</v>
      </c>
      <c r="N380" s="262">
        <f t="shared" si="148"/>
        <v>38977.100000000006</v>
      </c>
      <c r="Q380" s="121"/>
    </row>
    <row r="381" spans="1:17" s="15" customFormat="1" ht="14.25" customHeight="1">
      <c r="A381" s="135" t="s">
        <v>219</v>
      </c>
      <c r="B381" s="242">
        <v>973</v>
      </c>
      <c r="C381" s="9" t="s">
        <v>14</v>
      </c>
      <c r="D381" s="9" t="s">
        <v>8</v>
      </c>
      <c r="E381" s="9" t="s">
        <v>158</v>
      </c>
      <c r="F381" s="9"/>
      <c r="G381" s="70">
        <f aca="true" t="shared" si="158" ref="G381:L381">G382+G383</f>
        <v>395.90000000000003</v>
      </c>
      <c r="H381" s="25">
        <f t="shared" si="158"/>
        <v>380.7</v>
      </c>
      <c r="I381" s="61">
        <f t="shared" si="158"/>
        <v>0</v>
      </c>
      <c r="J381" s="61">
        <f t="shared" si="158"/>
        <v>0</v>
      </c>
      <c r="K381" s="86">
        <f t="shared" si="158"/>
        <v>395.90000000000003</v>
      </c>
      <c r="L381" s="61">
        <f t="shared" si="158"/>
        <v>0</v>
      </c>
      <c r="M381" s="86">
        <v>0</v>
      </c>
      <c r="N381" s="262">
        <f t="shared" si="148"/>
        <v>776.6</v>
      </c>
      <c r="Q381" s="121"/>
    </row>
    <row r="382" spans="1:17" s="15" customFormat="1" ht="51" customHeight="1">
      <c r="A382" s="137" t="s">
        <v>85</v>
      </c>
      <c r="B382" s="242">
        <v>973</v>
      </c>
      <c r="C382" s="9" t="s">
        <v>14</v>
      </c>
      <c r="D382" s="9" t="s">
        <v>8</v>
      </c>
      <c r="E382" s="9" t="s">
        <v>158</v>
      </c>
      <c r="F382" s="9" t="s">
        <v>87</v>
      </c>
      <c r="G382" s="70">
        <v>7.3</v>
      </c>
      <c r="H382" s="7">
        <v>15.2</v>
      </c>
      <c r="I382" s="59"/>
      <c r="J382" s="59"/>
      <c r="K382" s="208">
        <v>7.3</v>
      </c>
      <c r="L382" s="59"/>
      <c r="M382" s="83"/>
      <c r="N382" s="262">
        <f t="shared" si="148"/>
        <v>22.5</v>
      </c>
      <c r="Q382" s="121"/>
    </row>
    <row r="383" spans="1:17" s="15" customFormat="1" ht="25.5">
      <c r="A383" s="137" t="s">
        <v>91</v>
      </c>
      <c r="B383" s="242">
        <v>973</v>
      </c>
      <c r="C383" s="9" t="s">
        <v>14</v>
      </c>
      <c r="D383" s="9" t="s">
        <v>8</v>
      </c>
      <c r="E383" s="9" t="s">
        <v>158</v>
      </c>
      <c r="F383" s="9" t="s">
        <v>90</v>
      </c>
      <c r="G383" s="70">
        <v>388.6</v>
      </c>
      <c r="H383" s="7">
        <v>365.5</v>
      </c>
      <c r="I383" s="59"/>
      <c r="J383" s="59"/>
      <c r="K383" s="208">
        <v>388.6</v>
      </c>
      <c r="L383" s="59"/>
      <c r="M383" s="83">
        <v>10</v>
      </c>
      <c r="N383" s="262">
        <f t="shared" si="148"/>
        <v>764.1</v>
      </c>
      <c r="Q383" s="121"/>
    </row>
    <row r="384" spans="1:17" s="15" customFormat="1" ht="44.25" customHeight="1">
      <c r="A384" s="131" t="s">
        <v>160</v>
      </c>
      <c r="B384" s="242">
        <v>973</v>
      </c>
      <c r="C384" s="9" t="s">
        <v>14</v>
      </c>
      <c r="D384" s="9" t="s">
        <v>8</v>
      </c>
      <c r="E384" s="9" t="s">
        <v>159</v>
      </c>
      <c r="F384" s="9"/>
      <c r="G384" s="70">
        <f>G386+G387+G385</f>
        <v>17336.4</v>
      </c>
      <c r="H384" s="25">
        <f aca="true" t="shared" si="159" ref="H384:M384">H386+H387+H385</f>
        <v>20864.1</v>
      </c>
      <c r="I384" s="61">
        <f t="shared" si="159"/>
        <v>0</v>
      </c>
      <c r="J384" s="61">
        <f t="shared" si="159"/>
        <v>0</v>
      </c>
      <c r="K384" s="86">
        <f t="shared" si="159"/>
        <v>17336.4</v>
      </c>
      <c r="L384" s="61">
        <f t="shared" si="159"/>
        <v>0</v>
      </c>
      <c r="M384" s="86">
        <f t="shared" si="159"/>
        <v>0</v>
      </c>
      <c r="N384" s="262">
        <f t="shared" si="148"/>
        <v>38200.5</v>
      </c>
      <c r="Q384" s="121"/>
    </row>
    <row r="385" spans="1:17" s="15" customFormat="1" ht="51">
      <c r="A385" s="137" t="s">
        <v>85</v>
      </c>
      <c r="B385" s="242">
        <v>973</v>
      </c>
      <c r="C385" s="9" t="s">
        <v>14</v>
      </c>
      <c r="D385" s="9" t="s">
        <v>8</v>
      </c>
      <c r="E385" s="9" t="s">
        <v>159</v>
      </c>
      <c r="F385" s="9" t="s">
        <v>87</v>
      </c>
      <c r="G385" s="70">
        <v>13647.5</v>
      </c>
      <c r="H385" s="7">
        <v>16671</v>
      </c>
      <c r="I385" s="59"/>
      <c r="J385" s="59"/>
      <c r="K385" s="208">
        <v>13647.5</v>
      </c>
      <c r="L385" s="59"/>
      <c r="M385" s="83">
        <v>0</v>
      </c>
      <c r="N385" s="262">
        <f t="shared" si="148"/>
        <v>30318.5</v>
      </c>
      <c r="Q385" s="121"/>
    </row>
    <row r="386" spans="1:17" s="15" customFormat="1" ht="25.5">
      <c r="A386" s="137" t="s">
        <v>91</v>
      </c>
      <c r="B386" s="242">
        <v>973</v>
      </c>
      <c r="C386" s="9" t="s">
        <v>14</v>
      </c>
      <c r="D386" s="9" t="s">
        <v>8</v>
      </c>
      <c r="E386" s="9" t="s">
        <v>159</v>
      </c>
      <c r="F386" s="9" t="s">
        <v>90</v>
      </c>
      <c r="G386" s="70">
        <v>3659.3</v>
      </c>
      <c r="H386" s="7">
        <v>4183.1</v>
      </c>
      <c r="I386" s="59"/>
      <c r="J386" s="59"/>
      <c r="K386" s="208">
        <v>3659.3</v>
      </c>
      <c r="L386" s="59"/>
      <c r="M386" s="83">
        <v>0</v>
      </c>
      <c r="N386" s="262">
        <f t="shared" si="148"/>
        <v>7842.400000000001</v>
      </c>
      <c r="Q386" s="121"/>
    </row>
    <row r="387" spans="1:17" s="15" customFormat="1" ht="15">
      <c r="A387" s="135" t="s">
        <v>100</v>
      </c>
      <c r="B387" s="242">
        <v>973</v>
      </c>
      <c r="C387" s="9" t="s">
        <v>14</v>
      </c>
      <c r="D387" s="9" t="s">
        <v>8</v>
      </c>
      <c r="E387" s="9" t="s">
        <v>159</v>
      </c>
      <c r="F387" s="9" t="s">
        <v>99</v>
      </c>
      <c r="G387" s="70">
        <v>29.6</v>
      </c>
      <c r="H387" s="7">
        <v>10</v>
      </c>
      <c r="I387" s="59"/>
      <c r="J387" s="59"/>
      <c r="K387" s="208">
        <v>29.6</v>
      </c>
      <c r="L387" s="59"/>
      <c r="M387" s="83"/>
      <c r="N387" s="262">
        <f t="shared" si="148"/>
        <v>39.6</v>
      </c>
      <c r="Q387" s="121"/>
    </row>
    <row r="388" spans="1:17" s="15" customFormat="1" ht="15">
      <c r="A388" s="173" t="s">
        <v>120</v>
      </c>
      <c r="B388" s="243">
        <v>973</v>
      </c>
      <c r="C388" s="142" t="s">
        <v>14</v>
      </c>
      <c r="D388" s="142" t="s">
        <v>8</v>
      </c>
      <c r="E388" s="142" t="s">
        <v>118</v>
      </c>
      <c r="F388" s="142"/>
      <c r="G388" s="72">
        <f>G389+G392+G394+G396+G398+G400+G402+G405+G407+G409+G411+G414</f>
        <v>5711.4</v>
      </c>
      <c r="H388" s="27">
        <f>H389+H394+H396+H398+H407+H411+H392+H400+H402+H405+H409+H414</f>
        <v>2276.7</v>
      </c>
      <c r="I388" s="60">
        <f>I389+I394+I396+I398+I407+I411+I392+I400+I402+I405+I409+I414</f>
        <v>0</v>
      </c>
      <c r="J388" s="60">
        <f>J389+J394+J396+J398+J407+J411+J392+J400+J402+J405+J409+J414</f>
        <v>0</v>
      </c>
      <c r="K388" s="84" t="e">
        <f>K389+K392+K394+K396+#REF!+K398+K400+K402+K405+K407+K411+K414</f>
        <v>#REF!</v>
      </c>
      <c r="L388" s="60">
        <f>L389+L394+L396+L398+L407+L411+L392+L400+L402+L405+L409+L414</f>
        <v>0</v>
      </c>
      <c r="M388" s="84">
        <f>M389+M394+M396+M398+M407+M411+M392+M400+M402+M405+M409+M414</f>
        <v>0</v>
      </c>
      <c r="N388" s="262" t="e">
        <f t="shared" si="148"/>
        <v>#REF!</v>
      </c>
      <c r="Q388" s="121"/>
    </row>
    <row r="389" spans="1:17" s="15" customFormat="1" ht="30">
      <c r="A389" s="145" t="s">
        <v>162</v>
      </c>
      <c r="B389" s="242">
        <v>973</v>
      </c>
      <c r="C389" s="9" t="s">
        <v>14</v>
      </c>
      <c r="D389" s="9" t="s">
        <v>8</v>
      </c>
      <c r="E389" s="9" t="s">
        <v>144</v>
      </c>
      <c r="F389" s="9"/>
      <c r="G389" s="70">
        <f>G390+G391</f>
        <v>439.5</v>
      </c>
      <c r="H389" s="25">
        <f aca="true" t="shared" si="160" ref="H389:M389">H390+H391</f>
        <v>254.20000000000002</v>
      </c>
      <c r="I389" s="61">
        <f t="shared" si="160"/>
        <v>0</v>
      </c>
      <c r="J389" s="61">
        <f t="shared" si="160"/>
        <v>0</v>
      </c>
      <c r="K389" s="86">
        <f t="shared" si="160"/>
        <v>439.5</v>
      </c>
      <c r="L389" s="61">
        <f t="shared" si="160"/>
        <v>0</v>
      </c>
      <c r="M389" s="86">
        <f t="shared" si="160"/>
        <v>0</v>
      </c>
      <c r="N389" s="262">
        <f t="shared" si="148"/>
        <v>693.7</v>
      </c>
      <c r="Q389" s="121"/>
    </row>
    <row r="390" spans="1:17" s="15" customFormat="1" ht="50.25" customHeight="1">
      <c r="A390" s="137" t="s">
        <v>85</v>
      </c>
      <c r="B390" s="242">
        <v>973</v>
      </c>
      <c r="C390" s="9" t="s">
        <v>14</v>
      </c>
      <c r="D390" s="9" t="s">
        <v>8</v>
      </c>
      <c r="E390" s="9" t="s">
        <v>144</v>
      </c>
      <c r="F390" s="9" t="s">
        <v>87</v>
      </c>
      <c r="G390" s="70">
        <v>20</v>
      </c>
      <c r="H390" s="7">
        <v>4.9</v>
      </c>
      <c r="I390" s="59"/>
      <c r="J390" s="59"/>
      <c r="K390" s="210">
        <v>20</v>
      </c>
      <c r="L390" s="59"/>
      <c r="M390" s="83"/>
      <c r="N390" s="262">
        <f t="shared" si="148"/>
        <v>24.9</v>
      </c>
      <c r="Q390" s="121"/>
    </row>
    <row r="391" spans="1:17" s="15" customFormat="1" ht="25.5">
      <c r="A391" s="137" t="s">
        <v>91</v>
      </c>
      <c r="B391" s="242">
        <v>973</v>
      </c>
      <c r="C391" s="9" t="s">
        <v>14</v>
      </c>
      <c r="D391" s="9" t="s">
        <v>8</v>
      </c>
      <c r="E391" s="9" t="s">
        <v>144</v>
      </c>
      <c r="F391" s="9" t="s">
        <v>90</v>
      </c>
      <c r="G391" s="70">
        <v>419.5</v>
      </c>
      <c r="H391" s="7">
        <v>249.3</v>
      </c>
      <c r="I391" s="59"/>
      <c r="J391" s="59"/>
      <c r="K391" s="210">
        <v>419.5</v>
      </c>
      <c r="L391" s="59"/>
      <c r="M391" s="83"/>
      <c r="N391" s="262">
        <f t="shared" si="148"/>
        <v>668.8</v>
      </c>
      <c r="Q391" s="121"/>
    </row>
    <row r="392" spans="1:17" s="15" customFormat="1" ht="60">
      <c r="A392" s="131" t="s">
        <v>153</v>
      </c>
      <c r="B392" s="242">
        <v>973</v>
      </c>
      <c r="C392" s="9" t="s">
        <v>14</v>
      </c>
      <c r="D392" s="9" t="s">
        <v>8</v>
      </c>
      <c r="E392" s="9" t="s">
        <v>152</v>
      </c>
      <c r="F392" s="9"/>
      <c r="G392" s="70">
        <f>G393</f>
        <v>0</v>
      </c>
      <c r="H392" s="25">
        <f aca="true" t="shared" si="161" ref="H392:M392">H393</f>
        <v>10.5</v>
      </c>
      <c r="I392" s="61">
        <f t="shared" si="161"/>
        <v>0</v>
      </c>
      <c r="J392" s="61">
        <f t="shared" si="161"/>
        <v>0</v>
      </c>
      <c r="K392" s="86">
        <f t="shared" si="161"/>
        <v>0</v>
      </c>
      <c r="L392" s="61">
        <f t="shared" si="161"/>
        <v>0</v>
      </c>
      <c r="M392" s="86">
        <f t="shared" si="161"/>
        <v>0</v>
      </c>
      <c r="N392" s="262">
        <f t="shared" si="148"/>
        <v>10.5</v>
      </c>
      <c r="Q392" s="121"/>
    </row>
    <row r="393" spans="1:17" s="15" customFormat="1" ht="25.5">
      <c r="A393" s="137" t="s">
        <v>91</v>
      </c>
      <c r="B393" s="242">
        <v>973</v>
      </c>
      <c r="C393" s="9" t="s">
        <v>14</v>
      </c>
      <c r="D393" s="9" t="s">
        <v>8</v>
      </c>
      <c r="E393" s="9" t="s">
        <v>152</v>
      </c>
      <c r="F393" s="9" t="s">
        <v>90</v>
      </c>
      <c r="G393" s="70">
        <v>0</v>
      </c>
      <c r="H393" s="7">
        <v>10.5</v>
      </c>
      <c r="I393" s="59"/>
      <c r="J393" s="59"/>
      <c r="K393" s="210">
        <v>0</v>
      </c>
      <c r="L393" s="59"/>
      <c r="M393" s="83"/>
      <c r="N393" s="262">
        <f t="shared" si="148"/>
        <v>10.5</v>
      </c>
      <c r="Q393" s="121"/>
    </row>
    <row r="394" spans="1:17" s="15" customFormat="1" ht="28.5" customHeight="1">
      <c r="A394" s="131" t="s">
        <v>248</v>
      </c>
      <c r="B394" s="242">
        <v>973</v>
      </c>
      <c r="C394" s="9" t="s">
        <v>14</v>
      </c>
      <c r="D394" s="9" t="s">
        <v>8</v>
      </c>
      <c r="E394" s="9" t="s">
        <v>171</v>
      </c>
      <c r="F394" s="9"/>
      <c r="G394" s="70">
        <f aca="true" t="shared" si="162" ref="G394:M394">G395</f>
        <v>61.6</v>
      </c>
      <c r="H394" s="25">
        <f t="shared" si="162"/>
        <v>66</v>
      </c>
      <c r="I394" s="61">
        <f t="shared" si="162"/>
        <v>0</v>
      </c>
      <c r="J394" s="61">
        <f t="shared" si="162"/>
        <v>0</v>
      </c>
      <c r="K394" s="86">
        <f t="shared" si="162"/>
        <v>61.6</v>
      </c>
      <c r="L394" s="61">
        <f t="shared" si="162"/>
        <v>0</v>
      </c>
      <c r="M394" s="86">
        <f t="shared" si="162"/>
        <v>0</v>
      </c>
      <c r="N394" s="262">
        <f t="shared" si="148"/>
        <v>127.6</v>
      </c>
      <c r="Q394" s="121"/>
    </row>
    <row r="395" spans="1:17" s="15" customFormat="1" ht="25.5">
      <c r="A395" s="137" t="s">
        <v>91</v>
      </c>
      <c r="B395" s="242">
        <v>973</v>
      </c>
      <c r="C395" s="9" t="s">
        <v>14</v>
      </c>
      <c r="D395" s="9" t="s">
        <v>8</v>
      </c>
      <c r="E395" s="9" t="s">
        <v>171</v>
      </c>
      <c r="F395" s="9" t="s">
        <v>90</v>
      </c>
      <c r="G395" s="70">
        <v>61.6</v>
      </c>
      <c r="H395" s="7">
        <v>66</v>
      </c>
      <c r="I395" s="59"/>
      <c r="J395" s="59"/>
      <c r="K395" s="208">
        <v>61.6</v>
      </c>
      <c r="L395" s="59"/>
      <c r="M395" s="83"/>
      <c r="N395" s="262">
        <f t="shared" si="148"/>
        <v>127.6</v>
      </c>
      <c r="Q395" s="121"/>
    </row>
    <row r="396" spans="1:17" s="15" customFormat="1" ht="46.5" customHeight="1">
      <c r="A396" s="131" t="s">
        <v>163</v>
      </c>
      <c r="B396" s="242">
        <v>973</v>
      </c>
      <c r="C396" s="9" t="s">
        <v>14</v>
      </c>
      <c r="D396" s="9" t="s">
        <v>8</v>
      </c>
      <c r="E396" s="9" t="s">
        <v>164</v>
      </c>
      <c r="F396" s="9"/>
      <c r="G396" s="70">
        <f>G397</f>
        <v>27.4</v>
      </c>
      <c r="H396" s="25">
        <f aca="true" t="shared" si="163" ref="H396:M396">H397</f>
        <v>443.8</v>
      </c>
      <c r="I396" s="61">
        <f t="shared" si="163"/>
        <v>0</v>
      </c>
      <c r="J396" s="61">
        <f t="shared" si="163"/>
        <v>0</v>
      </c>
      <c r="K396" s="86">
        <f t="shared" si="163"/>
        <v>27.4</v>
      </c>
      <c r="L396" s="61">
        <f t="shared" si="163"/>
        <v>0</v>
      </c>
      <c r="M396" s="86">
        <f t="shared" si="163"/>
        <v>0</v>
      </c>
      <c r="N396" s="262">
        <f t="shared" si="148"/>
        <v>471.2</v>
      </c>
      <c r="Q396" s="121"/>
    </row>
    <row r="397" spans="1:17" s="15" customFormat="1" ht="26.25" customHeight="1">
      <c r="A397" s="137" t="s">
        <v>91</v>
      </c>
      <c r="B397" s="242">
        <v>973</v>
      </c>
      <c r="C397" s="9" t="s">
        <v>14</v>
      </c>
      <c r="D397" s="9" t="s">
        <v>8</v>
      </c>
      <c r="E397" s="9" t="s">
        <v>164</v>
      </c>
      <c r="F397" s="9" t="s">
        <v>90</v>
      </c>
      <c r="G397" s="70">
        <v>27.4</v>
      </c>
      <c r="H397" s="7">
        <v>443.8</v>
      </c>
      <c r="I397" s="59"/>
      <c r="J397" s="59"/>
      <c r="K397" s="208">
        <v>27.4</v>
      </c>
      <c r="L397" s="59"/>
      <c r="M397" s="83">
        <v>0</v>
      </c>
      <c r="N397" s="262">
        <f t="shared" si="148"/>
        <v>471.2</v>
      </c>
      <c r="Q397" s="121"/>
    </row>
    <row r="398" spans="1:17" s="15" customFormat="1" ht="45">
      <c r="A398" s="131" t="s">
        <v>165</v>
      </c>
      <c r="B398" s="242">
        <v>973</v>
      </c>
      <c r="C398" s="9" t="s">
        <v>14</v>
      </c>
      <c r="D398" s="9" t="s">
        <v>8</v>
      </c>
      <c r="E398" s="9" t="s">
        <v>124</v>
      </c>
      <c r="F398" s="9"/>
      <c r="G398" s="70">
        <f>G399</f>
        <v>8</v>
      </c>
      <c r="H398" s="25">
        <f aca="true" t="shared" si="164" ref="H398:M398">H399</f>
        <v>20</v>
      </c>
      <c r="I398" s="61">
        <f t="shared" si="164"/>
        <v>0</v>
      </c>
      <c r="J398" s="61">
        <f t="shared" si="164"/>
        <v>0</v>
      </c>
      <c r="K398" s="86">
        <f t="shared" si="164"/>
        <v>8</v>
      </c>
      <c r="L398" s="61">
        <f t="shared" si="164"/>
        <v>0</v>
      </c>
      <c r="M398" s="86">
        <f t="shared" si="164"/>
        <v>0</v>
      </c>
      <c r="N398" s="262">
        <f t="shared" si="148"/>
        <v>28</v>
      </c>
      <c r="Q398" s="121"/>
    </row>
    <row r="399" spans="1:17" s="15" customFormat="1" ht="25.5">
      <c r="A399" s="137" t="s">
        <v>91</v>
      </c>
      <c r="B399" s="242">
        <v>973</v>
      </c>
      <c r="C399" s="9" t="s">
        <v>14</v>
      </c>
      <c r="D399" s="9" t="s">
        <v>8</v>
      </c>
      <c r="E399" s="9" t="s">
        <v>124</v>
      </c>
      <c r="F399" s="9" t="s">
        <v>90</v>
      </c>
      <c r="G399" s="70">
        <v>8</v>
      </c>
      <c r="H399" s="7">
        <v>20</v>
      </c>
      <c r="I399" s="59"/>
      <c r="J399" s="59"/>
      <c r="K399" s="205">
        <v>8</v>
      </c>
      <c r="L399" s="59"/>
      <c r="M399" s="83"/>
      <c r="N399" s="262">
        <f t="shared" si="148"/>
        <v>28</v>
      </c>
      <c r="Q399" s="121"/>
    </row>
    <row r="400" spans="1:17" s="15" customFormat="1" ht="60">
      <c r="A400" s="131" t="s">
        <v>166</v>
      </c>
      <c r="B400" s="242">
        <v>973</v>
      </c>
      <c r="C400" s="9" t="s">
        <v>14</v>
      </c>
      <c r="D400" s="9" t="s">
        <v>8</v>
      </c>
      <c r="E400" s="9" t="s">
        <v>143</v>
      </c>
      <c r="F400" s="9"/>
      <c r="G400" s="70">
        <f>G401</f>
        <v>45</v>
      </c>
      <c r="H400" s="25">
        <f aca="true" t="shared" si="165" ref="H400:M400">H401</f>
        <v>55</v>
      </c>
      <c r="I400" s="61">
        <f t="shared" si="165"/>
        <v>0</v>
      </c>
      <c r="J400" s="61">
        <f t="shared" si="165"/>
        <v>0</v>
      </c>
      <c r="K400" s="86">
        <f t="shared" si="165"/>
        <v>45</v>
      </c>
      <c r="L400" s="61">
        <f t="shared" si="165"/>
        <v>0</v>
      </c>
      <c r="M400" s="86">
        <f t="shared" si="165"/>
        <v>0</v>
      </c>
      <c r="N400" s="262">
        <f t="shared" si="148"/>
        <v>100</v>
      </c>
      <c r="Q400" s="121"/>
    </row>
    <row r="401" spans="1:17" s="15" customFormat="1" ht="25.5">
      <c r="A401" s="137" t="s">
        <v>91</v>
      </c>
      <c r="B401" s="242">
        <v>973</v>
      </c>
      <c r="C401" s="9" t="s">
        <v>14</v>
      </c>
      <c r="D401" s="9" t="s">
        <v>8</v>
      </c>
      <c r="E401" s="9" t="s">
        <v>143</v>
      </c>
      <c r="F401" s="9" t="s">
        <v>90</v>
      </c>
      <c r="G401" s="70">
        <v>45</v>
      </c>
      <c r="H401" s="7">
        <v>55</v>
      </c>
      <c r="I401" s="59"/>
      <c r="J401" s="59"/>
      <c r="K401" s="210">
        <v>45</v>
      </c>
      <c r="L401" s="59"/>
      <c r="M401" s="83"/>
      <c r="N401" s="262">
        <f t="shared" si="148"/>
        <v>100</v>
      </c>
      <c r="Q401" s="121"/>
    </row>
    <row r="402" spans="1:17" s="15" customFormat="1" ht="75">
      <c r="A402" s="131" t="s">
        <v>167</v>
      </c>
      <c r="B402" s="242">
        <v>973</v>
      </c>
      <c r="C402" s="9" t="s">
        <v>14</v>
      </c>
      <c r="D402" s="9" t="s">
        <v>8</v>
      </c>
      <c r="E402" s="9" t="s">
        <v>146</v>
      </c>
      <c r="F402" s="9"/>
      <c r="G402" s="70">
        <f>G403+G404</f>
        <v>71.8</v>
      </c>
      <c r="H402" s="25">
        <f aca="true" t="shared" si="166" ref="H402:M402">H404</f>
        <v>30</v>
      </c>
      <c r="I402" s="61">
        <f t="shared" si="166"/>
        <v>0</v>
      </c>
      <c r="J402" s="61">
        <f t="shared" si="166"/>
        <v>0</v>
      </c>
      <c r="K402" s="86">
        <f>K403+K404</f>
        <v>71.8</v>
      </c>
      <c r="L402" s="61">
        <f t="shared" si="166"/>
        <v>0</v>
      </c>
      <c r="M402" s="86">
        <f t="shared" si="166"/>
        <v>0</v>
      </c>
      <c r="N402" s="262">
        <f t="shared" si="148"/>
        <v>101.8</v>
      </c>
      <c r="Q402" s="121"/>
    </row>
    <row r="403" spans="1:17" s="15" customFormat="1" ht="51">
      <c r="A403" s="137" t="s">
        <v>85</v>
      </c>
      <c r="B403" s="242">
        <v>973</v>
      </c>
      <c r="C403" s="9" t="s">
        <v>14</v>
      </c>
      <c r="D403" s="9" t="s">
        <v>8</v>
      </c>
      <c r="E403" s="9" t="s">
        <v>146</v>
      </c>
      <c r="F403" s="9" t="s">
        <v>87</v>
      </c>
      <c r="G403" s="119">
        <v>4.8</v>
      </c>
      <c r="H403" s="28"/>
      <c r="I403" s="28"/>
      <c r="J403" s="28"/>
      <c r="K403" s="209">
        <v>4.8</v>
      </c>
      <c r="L403" s="28"/>
      <c r="M403" s="88"/>
      <c r="N403" s="262">
        <f>SUM(H403:M403)</f>
        <v>4.8</v>
      </c>
      <c r="Q403" s="121"/>
    </row>
    <row r="404" spans="1:17" s="15" customFormat="1" ht="25.5">
      <c r="A404" s="137" t="s">
        <v>91</v>
      </c>
      <c r="B404" s="242">
        <v>973</v>
      </c>
      <c r="C404" s="9" t="s">
        <v>14</v>
      </c>
      <c r="D404" s="9" t="s">
        <v>8</v>
      </c>
      <c r="E404" s="9" t="s">
        <v>146</v>
      </c>
      <c r="F404" s="9" t="s">
        <v>90</v>
      </c>
      <c r="G404" s="70">
        <v>67</v>
      </c>
      <c r="H404" s="7">
        <v>30</v>
      </c>
      <c r="I404" s="59"/>
      <c r="J404" s="59"/>
      <c r="K404" s="210">
        <v>67</v>
      </c>
      <c r="L404" s="59"/>
      <c r="M404" s="83"/>
      <c r="N404" s="262">
        <f t="shared" si="148"/>
        <v>97</v>
      </c>
      <c r="Q404" s="121"/>
    </row>
    <row r="405" spans="1:17" s="15" customFormat="1" ht="75">
      <c r="A405" s="131" t="s">
        <v>168</v>
      </c>
      <c r="B405" s="242">
        <v>973</v>
      </c>
      <c r="C405" s="9" t="s">
        <v>14</v>
      </c>
      <c r="D405" s="9" t="s">
        <v>8</v>
      </c>
      <c r="E405" s="9" t="s">
        <v>156</v>
      </c>
      <c r="F405" s="9"/>
      <c r="G405" s="70">
        <f>G406</f>
        <v>20</v>
      </c>
      <c r="H405" s="25">
        <f aca="true" t="shared" si="167" ref="H405:M405">H406</f>
        <v>25</v>
      </c>
      <c r="I405" s="61">
        <f t="shared" si="167"/>
        <v>0</v>
      </c>
      <c r="J405" s="61">
        <f t="shared" si="167"/>
        <v>0</v>
      </c>
      <c r="K405" s="86">
        <f t="shared" si="167"/>
        <v>20</v>
      </c>
      <c r="L405" s="61">
        <f t="shared" si="167"/>
        <v>0</v>
      </c>
      <c r="M405" s="86">
        <f t="shared" si="167"/>
        <v>0</v>
      </c>
      <c r="N405" s="262">
        <f t="shared" si="148"/>
        <v>45</v>
      </c>
      <c r="Q405" s="121"/>
    </row>
    <row r="406" spans="1:17" s="15" customFormat="1" ht="25.5">
      <c r="A406" s="137" t="s">
        <v>91</v>
      </c>
      <c r="B406" s="242">
        <v>973</v>
      </c>
      <c r="C406" s="9" t="s">
        <v>14</v>
      </c>
      <c r="D406" s="9" t="s">
        <v>8</v>
      </c>
      <c r="E406" s="9" t="s">
        <v>156</v>
      </c>
      <c r="F406" s="9" t="s">
        <v>90</v>
      </c>
      <c r="G406" s="70">
        <v>20</v>
      </c>
      <c r="H406" s="7">
        <v>25</v>
      </c>
      <c r="I406" s="59"/>
      <c r="J406" s="59"/>
      <c r="K406" s="210">
        <v>20</v>
      </c>
      <c r="L406" s="59"/>
      <c r="M406" s="83"/>
      <c r="N406" s="262">
        <f t="shared" si="148"/>
        <v>45</v>
      </c>
      <c r="Q406" s="121"/>
    </row>
    <row r="407" spans="1:17" s="15" customFormat="1" ht="45">
      <c r="A407" s="131" t="s">
        <v>170</v>
      </c>
      <c r="B407" s="242">
        <v>973</v>
      </c>
      <c r="C407" s="9" t="s">
        <v>14</v>
      </c>
      <c r="D407" s="9" t="s">
        <v>8</v>
      </c>
      <c r="E407" s="9" t="s">
        <v>169</v>
      </c>
      <c r="F407" s="9"/>
      <c r="G407" s="70">
        <f>G408</f>
        <v>5</v>
      </c>
      <c r="H407" s="25">
        <f aca="true" t="shared" si="168" ref="H407:M407">H408</f>
        <v>5</v>
      </c>
      <c r="I407" s="61">
        <f t="shared" si="168"/>
        <v>0</v>
      </c>
      <c r="J407" s="61">
        <f t="shared" si="168"/>
        <v>0</v>
      </c>
      <c r="K407" s="86">
        <f t="shared" si="168"/>
        <v>5</v>
      </c>
      <c r="L407" s="61">
        <f t="shared" si="168"/>
        <v>0</v>
      </c>
      <c r="M407" s="86">
        <f t="shared" si="168"/>
        <v>0</v>
      </c>
      <c r="N407" s="262">
        <f t="shared" si="148"/>
        <v>10</v>
      </c>
      <c r="Q407" s="121"/>
    </row>
    <row r="408" spans="1:17" s="15" customFormat="1" ht="25.5">
      <c r="A408" s="137" t="s">
        <v>91</v>
      </c>
      <c r="B408" s="242">
        <v>973</v>
      </c>
      <c r="C408" s="9" t="s">
        <v>14</v>
      </c>
      <c r="D408" s="9" t="s">
        <v>8</v>
      </c>
      <c r="E408" s="9" t="s">
        <v>169</v>
      </c>
      <c r="F408" s="9" t="s">
        <v>90</v>
      </c>
      <c r="G408" s="70">
        <v>5</v>
      </c>
      <c r="H408" s="7">
        <v>5</v>
      </c>
      <c r="I408" s="59"/>
      <c r="J408" s="59"/>
      <c r="K408" s="210">
        <v>5</v>
      </c>
      <c r="L408" s="59"/>
      <c r="M408" s="83"/>
      <c r="N408" s="262">
        <f t="shared" si="148"/>
        <v>10</v>
      </c>
      <c r="Q408" s="121"/>
    </row>
    <row r="409" spans="1:17" s="15" customFormat="1" ht="29.25" customHeight="1">
      <c r="A409" s="184" t="s">
        <v>208</v>
      </c>
      <c r="B409" s="242">
        <v>973</v>
      </c>
      <c r="C409" s="9" t="s">
        <v>14</v>
      </c>
      <c r="D409" s="9" t="s">
        <v>8</v>
      </c>
      <c r="E409" s="9" t="s">
        <v>209</v>
      </c>
      <c r="F409" s="9"/>
      <c r="G409" s="70">
        <f>G410</f>
        <v>0</v>
      </c>
      <c r="H409" s="25">
        <f aca="true" t="shared" si="169" ref="H409:M409">H410</f>
        <v>21</v>
      </c>
      <c r="I409" s="61">
        <f t="shared" si="169"/>
        <v>0</v>
      </c>
      <c r="J409" s="61">
        <f t="shared" si="169"/>
        <v>0</v>
      </c>
      <c r="K409" s="86">
        <f t="shared" si="169"/>
        <v>0</v>
      </c>
      <c r="L409" s="61">
        <f t="shared" si="169"/>
        <v>0</v>
      </c>
      <c r="M409" s="86">
        <f t="shared" si="169"/>
        <v>0</v>
      </c>
      <c r="N409" s="262">
        <f t="shared" si="148"/>
        <v>21</v>
      </c>
      <c r="Q409" s="121"/>
    </row>
    <row r="410" spans="1:17" s="15" customFormat="1" ht="25.5">
      <c r="A410" s="137" t="s">
        <v>91</v>
      </c>
      <c r="B410" s="242">
        <v>973</v>
      </c>
      <c r="C410" s="9" t="s">
        <v>14</v>
      </c>
      <c r="D410" s="9" t="s">
        <v>8</v>
      </c>
      <c r="E410" s="9" t="s">
        <v>209</v>
      </c>
      <c r="F410" s="9" t="s">
        <v>90</v>
      </c>
      <c r="G410" s="70">
        <v>0</v>
      </c>
      <c r="H410" s="7">
        <v>21</v>
      </c>
      <c r="I410" s="59"/>
      <c r="J410" s="59"/>
      <c r="K410" s="83"/>
      <c r="L410" s="59"/>
      <c r="M410" s="83"/>
      <c r="N410" s="262">
        <f t="shared" si="148"/>
        <v>21</v>
      </c>
      <c r="Q410" s="121"/>
    </row>
    <row r="411" spans="1:17" s="15" customFormat="1" ht="44.25" customHeight="1">
      <c r="A411" s="138" t="s">
        <v>222</v>
      </c>
      <c r="B411" s="242">
        <v>973</v>
      </c>
      <c r="C411" s="9" t="s">
        <v>14</v>
      </c>
      <c r="D411" s="9" t="s">
        <v>8</v>
      </c>
      <c r="E411" s="134" t="s">
        <v>161</v>
      </c>
      <c r="F411" s="134"/>
      <c r="G411" s="139">
        <f>G412+G413</f>
        <v>5033.099999999999</v>
      </c>
      <c r="H411" s="26">
        <f aca="true" t="shared" si="170" ref="H411:M411">H412+H413</f>
        <v>1341.2</v>
      </c>
      <c r="I411" s="26">
        <f t="shared" si="170"/>
        <v>0</v>
      </c>
      <c r="J411" s="26">
        <f t="shared" si="170"/>
        <v>0</v>
      </c>
      <c r="K411" s="85">
        <f t="shared" si="170"/>
        <v>5033.099999999999</v>
      </c>
      <c r="L411" s="26">
        <f t="shared" si="170"/>
        <v>0</v>
      </c>
      <c r="M411" s="85">
        <f t="shared" si="170"/>
        <v>0</v>
      </c>
      <c r="N411" s="262">
        <f t="shared" si="148"/>
        <v>6374.299999999999</v>
      </c>
      <c r="Q411" s="121"/>
    </row>
    <row r="412" spans="1:17" s="15" customFormat="1" ht="54" customHeight="1">
      <c r="A412" s="137" t="s">
        <v>85</v>
      </c>
      <c r="B412" s="242">
        <v>973</v>
      </c>
      <c r="C412" s="9" t="s">
        <v>14</v>
      </c>
      <c r="D412" s="9" t="s">
        <v>8</v>
      </c>
      <c r="E412" s="134" t="s">
        <v>161</v>
      </c>
      <c r="F412" s="134" t="s">
        <v>87</v>
      </c>
      <c r="G412" s="139">
        <v>4977.9</v>
      </c>
      <c r="H412" s="7">
        <v>1286</v>
      </c>
      <c r="I412" s="59"/>
      <c r="J412" s="59"/>
      <c r="K412" s="208">
        <v>4977.9</v>
      </c>
      <c r="L412" s="59"/>
      <c r="M412" s="83">
        <v>0</v>
      </c>
      <c r="N412" s="262">
        <f t="shared" si="148"/>
        <v>6263.9</v>
      </c>
      <c r="Q412" s="121"/>
    </row>
    <row r="413" spans="1:17" s="15" customFormat="1" ht="26.25" customHeight="1">
      <c r="A413" s="137" t="s">
        <v>91</v>
      </c>
      <c r="B413" s="242">
        <v>973</v>
      </c>
      <c r="C413" s="9" t="s">
        <v>14</v>
      </c>
      <c r="D413" s="9" t="s">
        <v>8</v>
      </c>
      <c r="E413" s="134" t="s">
        <v>161</v>
      </c>
      <c r="F413" s="134" t="s">
        <v>90</v>
      </c>
      <c r="G413" s="139">
        <v>55.2</v>
      </c>
      <c r="H413" s="7">
        <v>55.2</v>
      </c>
      <c r="I413" s="59"/>
      <c r="J413" s="59"/>
      <c r="K413" s="208">
        <v>55.2</v>
      </c>
      <c r="L413" s="59"/>
      <c r="M413" s="83"/>
      <c r="N413" s="262">
        <f t="shared" si="148"/>
        <v>110.4</v>
      </c>
      <c r="Q413" s="121"/>
    </row>
    <row r="414" spans="1:17" s="15" customFormat="1" ht="60">
      <c r="A414" s="138" t="s">
        <v>221</v>
      </c>
      <c r="B414" s="242">
        <v>973</v>
      </c>
      <c r="C414" s="9" t="s">
        <v>14</v>
      </c>
      <c r="D414" s="9" t="s">
        <v>8</v>
      </c>
      <c r="E414" s="9" t="s">
        <v>220</v>
      </c>
      <c r="F414" s="9"/>
      <c r="G414" s="229">
        <f>G415</f>
        <v>0</v>
      </c>
      <c r="H414" s="32">
        <f aca="true" t="shared" si="171" ref="H414:M414">H415</f>
        <v>5</v>
      </c>
      <c r="I414" s="32">
        <f t="shared" si="171"/>
        <v>0</v>
      </c>
      <c r="J414" s="32">
        <f t="shared" si="171"/>
        <v>0</v>
      </c>
      <c r="K414" s="93">
        <f t="shared" si="171"/>
        <v>0</v>
      </c>
      <c r="L414" s="32">
        <f t="shared" si="171"/>
        <v>0</v>
      </c>
      <c r="M414" s="93">
        <f t="shared" si="171"/>
        <v>0</v>
      </c>
      <c r="N414" s="262">
        <f t="shared" si="148"/>
        <v>5</v>
      </c>
      <c r="Q414" s="121"/>
    </row>
    <row r="415" spans="1:17" s="15" customFormat="1" ht="23.25" customHeight="1">
      <c r="A415" s="137" t="s">
        <v>91</v>
      </c>
      <c r="B415" s="242">
        <v>973</v>
      </c>
      <c r="C415" s="9" t="s">
        <v>14</v>
      </c>
      <c r="D415" s="9" t="s">
        <v>8</v>
      </c>
      <c r="E415" s="9" t="s">
        <v>220</v>
      </c>
      <c r="F415" s="9" t="s">
        <v>90</v>
      </c>
      <c r="G415" s="139">
        <v>0</v>
      </c>
      <c r="H415" s="7">
        <v>5</v>
      </c>
      <c r="I415" s="59"/>
      <c r="J415" s="59"/>
      <c r="K415" s="83"/>
      <c r="L415" s="59"/>
      <c r="M415" s="83"/>
      <c r="N415" s="262">
        <f t="shared" si="148"/>
        <v>5</v>
      </c>
      <c r="Q415" s="121"/>
    </row>
    <row r="416" spans="1:17" s="15" customFormat="1" ht="18" customHeight="1">
      <c r="A416" s="140" t="s">
        <v>17</v>
      </c>
      <c r="B416" s="241">
        <v>973</v>
      </c>
      <c r="C416" s="130" t="s">
        <v>18</v>
      </c>
      <c r="D416" s="130"/>
      <c r="E416" s="130"/>
      <c r="F416" s="130"/>
      <c r="G416" s="56">
        <f>G417+G421</f>
        <v>7014.099999999999</v>
      </c>
      <c r="H416" s="24">
        <f aca="true" t="shared" si="172" ref="H416:M416">H417+H421</f>
        <v>8005</v>
      </c>
      <c r="I416" s="58">
        <f t="shared" si="172"/>
        <v>0</v>
      </c>
      <c r="J416" s="58">
        <f t="shared" si="172"/>
        <v>0</v>
      </c>
      <c r="K416" s="81">
        <f t="shared" si="172"/>
        <v>7014.099999999999</v>
      </c>
      <c r="L416" s="58">
        <f t="shared" si="172"/>
        <v>0</v>
      </c>
      <c r="M416" s="81">
        <f t="shared" si="172"/>
        <v>0</v>
      </c>
      <c r="N416" s="262">
        <f t="shared" si="148"/>
        <v>15019.099999999999</v>
      </c>
      <c r="Q416" s="121"/>
    </row>
    <row r="417" spans="1:17" s="15" customFormat="1" ht="14.25">
      <c r="A417" s="140" t="s">
        <v>19</v>
      </c>
      <c r="B417" s="241">
        <v>973</v>
      </c>
      <c r="C417" s="130">
        <v>10</v>
      </c>
      <c r="D417" s="130" t="s">
        <v>9</v>
      </c>
      <c r="E417" s="130"/>
      <c r="F417" s="130"/>
      <c r="G417" s="56">
        <f>G418</f>
        <v>883.4</v>
      </c>
      <c r="H417" s="24">
        <f aca="true" t="shared" si="173" ref="H417:M419">H418</f>
        <v>850.7</v>
      </c>
      <c r="I417" s="58">
        <f t="shared" si="173"/>
        <v>0</v>
      </c>
      <c r="J417" s="58">
        <f t="shared" si="173"/>
        <v>0</v>
      </c>
      <c r="K417" s="81">
        <f t="shared" si="173"/>
        <v>883.4</v>
      </c>
      <c r="L417" s="58">
        <f t="shared" si="173"/>
        <v>0</v>
      </c>
      <c r="M417" s="81">
        <f t="shared" si="173"/>
        <v>0</v>
      </c>
      <c r="N417" s="262">
        <f aca="true" t="shared" si="174" ref="N417:N463">SUM(H417:M417)</f>
        <v>1734.1</v>
      </c>
      <c r="Q417" s="121"/>
    </row>
    <row r="418" spans="1:17" s="15" customFormat="1" ht="30">
      <c r="A418" s="131" t="s">
        <v>46</v>
      </c>
      <c r="B418" s="243">
        <v>973</v>
      </c>
      <c r="C418" s="9">
        <v>10</v>
      </c>
      <c r="D418" s="9" t="s">
        <v>9</v>
      </c>
      <c r="E418" s="9" t="s">
        <v>106</v>
      </c>
      <c r="F418" s="9"/>
      <c r="G418" s="72">
        <f>G419</f>
        <v>883.4</v>
      </c>
      <c r="H418" s="27">
        <f t="shared" si="173"/>
        <v>850.7</v>
      </c>
      <c r="I418" s="60">
        <f t="shared" si="173"/>
        <v>0</v>
      </c>
      <c r="J418" s="60">
        <f t="shared" si="173"/>
        <v>0</v>
      </c>
      <c r="K418" s="84">
        <f t="shared" si="173"/>
        <v>883.4</v>
      </c>
      <c r="L418" s="60">
        <f t="shared" si="173"/>
        <v>0</v>
      </c>
      <c r="M418" s="84">
        <f t="shared" si="173"/>
        <v>0</v>
      </c>
      <c r="N418" s="262">
        <f t="shared" si="174"/>
        <v>1734.1</v>
      </c>
      <c r="Q418" s="121"/>
    </row>
    <row r="419" spans="1:17" s="15" customFormat="1" ht="12.75">
      <c r="A419" s="162" t="s">
        <v>108</v>
      </c>
      <c r="B419" s="242">
        <v>973</v>
      </c>
      <c r="C419" s="9">
        <v>10</v>
      </c>
      <c r="D419" s="9" t="s">
        <v>9</v>
      </c>
      <c r="E419" s="9" t="s">
        <v>107</v>
      </c>
      <c r="F419" s="130"/>
      <c r="G419" s="70">
        <f>G420</f>
        <v>883.4</v>
      </c>
      <c r="H419" s="25">
        <f t="shared" si="173"/>
        <v>850.7</v>
      </c>
      <c r="I419" s="61">
        <f t="shared" si="173"/>
        <v>0</v>
      </c>
      <c r="J419" s="61">
        <f t="shared" si="173"/>
        <v>0</v>
      </c>
      <c r="K419" s="86">
        <f t="shared" si="173"/>
        <v>883.4</v>
      </c>
      <c r="L419" s="61">
        <f t="shared" si="173"/>
        <v>0</v>
      </c>
      <c r="M419" s="86">
        <f t="shared" si="173"/>
        <v>0</v>
      </c>
      <c r="N419" s="262">
        <f t="shared" si="174"/>
        <v>1734.1</v>
      </c>
      <c r="Q419" s="121"/>
    </row>
    <row r="420" spans="1:17" s="15" customFormat="1" ht="12.75">
      <c r="A420" s="162" t="s">
        <v>116</v>
      </c>
      <c r="B420" s="242">
        <v>973</v>
      </c>
      <c r="C420" s="9">
        <v>10</v>
      </c>
      <c r="D420" s="9" t="s">
        <v>9</v>
      </c>
      <c r="E420" s="9" t="s">
        <v>107</v>
      </c>
      <c r="F420" s="9" t="s">
        <v>111</v>
      </c>
      <c r="G420" s="70">
        <v>883.4</v>
      </c>
      <c r="H420" s="7">
        <v>850.7</v>
      </c>
      <c r="I420" s="59"/>
      <c r="J420" s="59"/>
      <c r="K420" s="208">
        <v>883.4</v>
      </c>
      <c r="L420" s="59"/>
      <c r="M420" s="83"/>
      <c r="N420" s="262">
        <f t="shared" si="174"/>
        <v>1734.1</v>
      </c>
      <c r="Q420" s="121"/>
    </row>
    <row r="421" spans="1:17" s="15" customFormat="1" ht="14.25">
      <c r="A421" s="151" t="s">
        <v>68</v>
      </c>
      <c r="B421" s="241">
        <v>973</v>
      </c>
      <c r="C421" s="130" t="s">
        <v>18</v>
      </c>
      <c r="D421" s="130" t="s">
        <v>22</v>
      </c>
      <c r="E421" s="9"/>
      <c r="F421" s="9"/>
      <c r="G421" s="56">
        <f>G423</f>
        <v>6130.7</v>
      </c>
      <c r="H421" s="24">
        <f aca="true" t="shared" si="175" ref="H421:M421">H423</f>
        <v>7154.3</v>
      </c>
      <c r="I421" s="58">
        <f t="shared" si="175"/>
        <v>0</v>
      </c>
      <c r="J421" s="58">
        <f t="shared" si="175"/>
        <v>0</v>
      </c>
      <c r="K421" s="81">
        <f t="shared" si="175"/>
        <v>6130.7</v>
      </c>
      <c r="L421" s="58">
        <f t="shared" si="175"/>
        <v>0</v>
      </c>
      <c r="M421" s="81">
        <f t="shared" si="175"/>
        <v>0</v>
      </c>
      <c r="N421" s="262">
        <f t="shared" si="174"/>
        <v>13285</v>
      </c>
      <c r="Q421" s="121"/>
    </row>
    <row r="422" spans="1:17" s="15" customFormat="1" ht="30">
      <c r="A422" s="131" t="s">
        <v>197</v>
      </c>
      <c r="B422" s="243">
        <v>973</v>
      </c>
      <c r="C422" s="9">
        <v>10</v>
      </c>
      <c r="D422" s="9" t="s">
        <v>22</v>
      </c>
      <c r="E422" s="9" t="s">
        <v>196</v>
      </c>
      <c r="F422" s="9"/>
      <c r="G422" s="71">
        <f>G423</f>
        <v>6130.7</v>
      </c>
      <c r="H422" s="40">
        <f aca="true" t="shared" si="176" ref="H422:M423">H423</f>
        <v>7154.3</v>
      </c>
      <c r="I422" s="69">
        <f t="shared" si="176"/>
        <v>0</v>
      </c>
      <c r="J422" s="69">
        <f t="shared" si="176"/>
        <v>0</v>
      </c>
      <c r="K422" s="102">
        <f t="shared" si="176"/>
        <v>6130.7</v>
      </c>
      <c r="L422" s="69">
        <f t="shared" si="176"/>
        <v>0</v>
      </c>
      <c r="M422" s="102">
        <f t="shared" si="176"/>
        <v>0</v>
      </c>
      <c r="N422" s="262">
        <f t="shared" si="174"/>
        <v>13285</v>
      </c>
      <c r="Q422" s="121"/>
    </row>
    <row r="423" spans="1:17" s="15" customFormat="1" ht="38.25">
      <c r="A423" s="162" t="s">
        <v>73</v>
      </c>
      <c r="B423" s="243">
        <v>973</v>
      </c>
      <c r="C423" s="9">
        <v>10</v>
      </c>
      <c r="D423" s="9" t="s">
        <v>22</v>
      </c>
      <c r="E423" s="9" t="s">
        <v>172</v>
      </c>
      <c r="F423" s="9"/>
      <c r="G423" s="72">
        <f>G424</f>
        <v>6130.7</v>
      </c>
      <c r="H423" s="27">
        <f t="shared" si="176"/>
        <v>7154.3</v>
      </c>
      <c r="I423" s="60">
        <f t="shared" si="176"/>
        <v>0</v>
      </c>
      <c r="J423" s="60">
        <f t="shared" si="176"/>
        <v>0</v>
      </c>
      <c r="K423" s="84">
        <f t="shared" si="176"/>
        <v>6130.7</v>
      </c>
      <c r="L423" s="60">
        <f t="shared" si="176"/>
        <v>0</v>
      </c>
      <c r="M423" s="84">
        <f t="shared" si="176"/>
        <v>0</v>
      </c>
      <c r="N423" s="262">
        <f t="shared" si="174"/>
        <v>13285</v>
      </c>
      <c r="Q423" s="121"/>
    </row>
    <row r="424" spans="1:17" s="15" customFormat="1" ht="12.75">
      <c r="A424" s="162" t="s">
        <v>116</v>
      </c>
      <c r="B424" s="242">
        <v>973</v>
      </c>
      <c r="C424" s="9">
        <v>10</v>
      </c>
      <c r="D424" s="9" t="s">
        <v>22</v>
      </c>
      <c r="E424" s="9" t="s">
        <v>172</v>
      </c>
      <c r="F424" s="9" t="s">
        <v>111</v>
      </c>
      <c r="G424" s="70">
        <v>6130.7</v>
      </c>
      <c r="H424" s="7">
        <v>7154.3</v>
      </c>
      <c r="I424" s="59"/>
      <c r="J424" s="59"/>
      <c r="K424" s="208">
        <v>6130.7</v>
      </c>
      <c r="L424" s="59"/>
      <c r="M424" s="83"/>
      <c r="N424" s="262">
        <f t="shared" si="174"/>
        <v>13285</v>
      </c>
      <c r="Q424" s="121"/>
    </row>
    <row r="425" spans="1:17" s="15" customFormat="1" ht="38.25" customHeight="1">
      <c r="A425" s="124" t="s">
        <v>80</v>
      </c>
      <c r="B425" s="241">
        <v>992</v>
      </c>
      <c r="C425" s="8"/>
      <c r="D425" s="8"/>
      <c r="E425" s="8"/>
      <c r="F425" s="11"/>
      <c r="G425" s="56">
        <f>G426+G443+G453+G448+G439</f>
        <v>31459.4</v>
      </c>
      <c r="H425" s="22">
        <f aca="true" t="shared" si="177" ref="H425:M425">H426+H443+H453+H448</f>
        <v>30313.999999999996</v>
      </c>
      <c r="I425" s="65">
        <f t="shared" si="177"/>
        <v>0</v>
      </c>
      <c r="J425" s="65">
        <f t="shared" si="177"/>
        <v>0</v>
      </c>
      <c r="K425" s="95">
        <f>K426+K443+K453+K448+K439</f>
        <v>31459.5</v>
      </c>
      <c r="L425" s="65">
        <f t="shared" si="177"/>
        <v>0</v>
      </c>
      <c r="M425" s="95">
        <f t="shared" si="177"/>
        <v>0</v>
      </c>
      <c r="N425" s="262">
        <f t="shared" si="174"/>
        <v>61773.5</v>
      </c>
      <c r="Q425" s="121"/>
    </row>
    <row r="426" spans="1:17" s="15" customFormat="1" ht="16.5" customHeight="1">
      <c r="A426" s="129" t="s">
        <v>25</v>
      </c>
      <c r="B426" s="241">
        <v>992</v>
      </c>
      <c r="C426" s="185" t="s">
        <v>9</v>
      </c>
      <c r="D426" s="8"/>
      <c r="E426" s="8"/>
      <c r="F426" s="11"/>
      <c r="G426" s="56">
        <f>G427+G435</f>
        <v>14449.699999999999</v>
      </c>
      <c r="H426" s="34">
        <f aca="true" t="shared" si="178" ref="H426:M426">H427+H435</f>
        <v>15462.099999999999</v>
      </c>
      <c r="I426" s="66">
        <f t="shared" si="178"/>
        <v>0</v>
      </c>
      <c r="J426" s="66">
        <f t="shared" si="178"/>
        <v>0</v>
      </c>
      <c r="K426" s="96">
        <f t="shared" si="178"/>
        <v>14449.8</v>
      </c>
      <c r="L426" s="66">
        <f t="shared" si="178"/>
        <v>0</v>
      </c>
      <c r="M426" s="96">
        <f t="shared" si="178"/>
        <v>0</v>
      </c>
      <c r="N426" s="262">
        <f t="shared" si="174"/>
        <v>29911.899999999998</v>
      </c>
      <c r="Q426" s="121"/>
    </row>
    <row r="427" spans="1:17" s="15" customFormat="1" ht="39.75" customHeight="1">
      <c r="A427" s="140" t="s">
        <v>47</v>
      </c>
      <c r="B427" s="241">
        <v>992</v>
      </c>
      <c r="C427" s="130" t="s">
        <v>9</v>
      </c>
      <c r="D427" s="130" t="s">
        <v>12</v>
      </c>
      <c r="E427" s="130"/>
      <c r="F427" s="130"/>
      <c r="G427" s="56">
        <f>G428+G432</f>
        <v>14449.699999999999</v>
      </c>
      <c r="H427" s="24">
        <f aca="true" t="shared" si="179" ref="H427:M427">H428+H432</f>
        <v>15262.099999999999</v>
      </c>
      <c r="I427" s="58">
        <f t="shared" si="179"/>
        <v>0</v>
      </c>
      <c r="J427" s="58">
        <f t="shared" si="179"/>
        <v>0</v>
      </c>
      <c r="K427" s="81">
        <f t="shared" si="179"/>
        <v>14449.8</v>
      </c>
      <c r="L427" s="58">
        <f t="shared" si="179"/>
        <v>0</v>
      </c>
      <c r="M427" s="81">
        <f t="shared" si="179"/>
        <v>0</v>
      </c>
      <c r="N427" s="262">
        <f t="shared" si="174"/>
        <v>29711.899999999998</v>
      </c>
      <c r="Q427" s="121"/>
    </row>
    <row r="428" spans="1:17" s="15" customFormat="1" ht="30">
      <c r="A428" s="131" t="s">
        <v>89</v>
      </c>
      <c r="B428" s="243">
        <v>992</v>
      </c>
      <c r="C428" s="9" t="s">
        <v>9</v>
      </c>
      <c r="D428" s="9" t="s">
        <v>12</v>
      </c>
      <c r="E428" s="9" t="s">
        <v>101</v>
      </c>
      <c r="F428" s="9"/>
      <c r="G428" s="72">
        <f>G429</f>
        <v>12770.699999999999</v>
      </c>
      <c r="H428" s="27">
        <f aca="true" t="shared" si="180" ref="H428:M428">H429</f>
        <v>14402.199999999999</v>
      </c>
      <c r="I428" s="60">
        <f t="shared" si="180"/>
        <v>0</v>
      </c>
      <c r="J428" s="60">
        <f t="shared" si="180"/>
        <v>0</v>
      </c>
      <c r="K428" s="84">
        <f t="shared" si="180"/>
        <v>12770.8</v>
      </c>
      <c r="L428" s="60">
        <f t="shared" si="180"/>
        <v>0</v>
      </c>
      <c r="M428" s="84">
        <f t="shared" si="180"/>
        <v>0</v>
      </c>
      <c r="N428" s="262">
        <f t="shared" si="174"/>
        <v>27173</v>
      </c>
      <c r="Q428" s="121"/>
    </row>
    <row r="429" spans="1:17" s="15" customFormat="1" ht="15" customHeight="1">
      <c r="A429" s="131" t="s">
        <v>13</v>
      </c>
      <c r="B429" s="242">
        <v>992</v>
      </c>
      <c r="C429" s="9" t="s">
        <v>9</v>
      </c>
      <c r="D429" s="9" t="s">
        <v>12</v>
      </c>
      <c r="E429" s="9" t="s">
        <v>102</v>
      </c>
      <c r="F429" s="9"/>
      <c r="G429" s="70">
        <f>G430+G431</f>
        <v>12770.699999999999</v>
      </c>
      <c r="H429" s="25">
        <f aca="true" t="shared" si="181" ref="H429:M429">H430+H431</f>
        <v>14402.199999999999</v>
      </c>
      <c r="I429" s="61">
        <f t="shared" si="181"/>
        <v>0</v>
      </c>
      <c r="J429" s="61">
        <f t="shared" si="181"/>
        <v>0</v>
      </c>
      <c r="K429" s="86">
        <f t="shared" si="181"/>
        <v>12770.8</v>
      </c>
      <c r="L429" s="61">
        <f t="shared" si="181"/>
        <v>0</v>
      </c>
      <c r="M429" s="86">
        <f t="shared" si="181"/>
        <v>0</v>
      </c>
      <c r="N429" s="262">
        <f t="shared" si="174"/>
        <v>27173</v>
      </c>
      <c r="Q429" s="121"/>
    </row>
    <row r="430" spans="1:17" s="15" customFormat="1" ht="51.75" customHeight="1">
      <c r="A430" s="137" t="s">
        <v>85</v>
      </c>
      <c r="B430" s="242">
        <v>992</v>
      </c>
      <c r="C430" s="9" t="s">
        <v>9</v>
      </c>
      <c r="D430" s="9" t="s">
        <v>12</v>
      </c>
      <c r="E430" s="9" t="s">
        <v>102</v>
      </c>
      <c r="F430" s="9" t="s">
        <v>87</v>
      </c>
      <c r="G430" s="70">
        <v>11873.3</v>
      </c>
      <c r="H430" s="7">
        <v>13773.3</v>
      </c>
      <c r="I430" s="59"/>
      <c r="J430" s="59">
        <v>0</v>
      </c>
      <c r="K430" s="208">
        <v>11873.4</v>
      </c>
      <c r="L430" s="59"/>
      <c r="M430" s="83"/>
      <c r="N430" s="262">
        <f t="shared" si="174"/>
        <v>25646.699999999997</v>
      </c>
      <c r="Q430" s="121"/>
    </row>
    <row r="431" spans="1:17" s="15" customFormat="1" ht="27.75" customHeight="1">
      <c r="A431" s="137" t="s">
        <v>91</v>
      </c>
      <c r="B431" s="242">
        <v>992</v>
      </c>
      <c r="C431" s="9" t="s">
        <v>9</v>
      </c>
      <c r="D431" s="9" t="s">
        <v>12</v>
      </c>
      <c r="E431" s="9" t="s">
        <v>102</v>
      </c>
      <c r="F431" s="9" t="s">
        <v>90</v>
      </c>
      <c r="G431" s="70">
        <v>897.4</v>
      </c>
      <c r="H431" s="7">
        <v>628.9</v>
      </c>
      <c r="I431" s="59"/>
      <c r="J431" s="59">
        <v>0</v>
      </c>
      <c r="K431" s="208">
        <v>897.4</v>
      </c>
      <c r="L431" s="59"/>
      <c r="M431" s="83"/>
      <c r="N431" s="262">
        <f t="shared" si="174"/>
        <v>1526.3</v>
      </c>
      <c r="Q431" s="121"/>
    </row>
    <row r="432" spans="1:17" s="15" customFormat="1" ht="15.75" customHeight="1">
      <c r="A432" s="173" t="s">
        <v>120</v>
      </c>
      <c r="B432" s="243">
        <v>992</v>
      </c>
      <c r="C432" s="143" t="s">
        <v>9</v>
      </c>
      <c r="D432" s="142" t="s">
        <v>12</v>
      </c>
      <c r="E432" s="142" t="s">
        <v>118</v>
      </c>
      <c r="F432" s="9"/>
      <c r="G432" s="72">
        <f>G433</f>
        <v>1679</v>
      </c>
      <c r="H432" s="27">
        <f aca="true" t="shared" si="182" ref="H432:M433">H433</f>
        <v>859.9</v>
      </c>
      <c r="I432" s="60">
        <f t="shared" si="182"/>
        <v>0</v>
      </c>
      <c r="J432" s="60">
        <f t="shared" si="182"/>
        <v>0</v>
      </c>
      <c r="K432" s="84">
        <f t="shared" si="182"/>
        <v>1679</v>
      </c>
      <c r="L432" s="60">
        <f t="shared" si="182"/>
        <v>0</v>
      </c>
      <c r="M432" s="84">
        <f t="shared" si="182"/>
        <v>0</v>
      </c>
      <c r="N432" s="262">
        <f t="shared" si="174"/>
        <v>2538.9</v>
      </c>
      <c r="Q432" s="121"/>
    </row>
    <row r="433" spans="1:17" s="15" customFormat="1" ht="42.75" customHeight="1">
      <c r="A433" s="138" t="s">
        <v>222</v>
      </c>
      <c r="B433" s="242">
        <v>992</v>
      </c>
      <c r="C433" s="134" t="s">
        <v>9</v>
      </c>
      <c r="D433" s="9" t="s">
        <v>12</v>
      </c>
      <c r="E433" s="134" t="s">
        <v>161</v>
      </c>
      <c r="F433" s="134"/>
      <c r="G433" s="139">
        <f>G434</f>
        <v>1679</v>
      </c>
      <c r="H433" s="26">
        <f t="shared" si="182"/>
        <v>859.9</v>
      </c>
      <c r="I433" s="26">
        <f t="shared" si="182"/>
        <v>0</v>
      </c>
      <c r="J433" s="26">
        <f t="shared" si="182"/>
        <v>0</v>
      </c>
      <c r="K433" s="85">
        <f t="shared" si="182"/>
        <v>1679</v>
      </c>
      <c r="L433" s="26">
        <f t="shared" si="182"/>
        <v>0</v>
      </c>
      <c r="M433" s="85">
        <f t="shared" si="182"/>
        <v>0</v>
      </c>
      <c r="N433" s="262">
        <f t="shared" si="174"/>
        <v>2538.9</v>
      </c>
      <c r="Q433" s="121"/>
    </row>
    <row r="434" spans="1:17" s="15" customFormat="1" ht="51">
      <c r="A434" s="137" t="s">
        <v>85</v>
      </c>
      <c r="B434" s="242">
        <v>992</v>
      </c>
      <c r="C434" s="134" t="s">
        <v>9</v>
      </c>
      <c r="D434" s="9" t="s">
        <v>12</v>
      </c>
      <c r="E434" s="134" t="s">
        <v>161</v>
      </c>
      <c r="F434" s="134" t="s">
        <v>87</v>
      </c>
      <c r="G434" s="139">
        <v>1679</v>
      </c>
      <c r="H434" s="7">
        <v>859.9</v>
      </c>
      <c r="I434" s="59"/>
      <c r="J434" s="59">
        <v>0</v>
      </c>
      <c r="K434" s="210">
        <v>1679</v>
      </c>
      <c r="L434" s="59"/>
      <c r="M434" s="83"/>
      <c r="N434" s="262">
        <f t="shared" si="174"/>
        <v>2538.9</v>
      </c>
      <c r="Q434" s="121"/>
    </row>
    <row r="435" spans="1:17" s="15" customFormat="1" ht="14.25">
      <c r="A435" s="140" t="s">
        <v>72</v>
      </c>
      <c r="B435" s="241">
        <v>992</v>
      </c>
      <c r="C435" s="130" t="s">
        <v>9</v>
      </c>
      <c r="D435" s="130" t="s">
        <v>70</v>
      </c>
      <c r="E435" s="130"/>
      <c r="F435" s="130"/>
      <c r="G435" s="56">
        <f>G437</f>
        <v>0</v>
      </c>
      <c r="H435" s="24">
        <f aca="true" t="shared" si="183" ref="H435:M435">H437</f>
        <v>200</v>
      </c>
      <c r="I435" s="58">
        <f t="shared" si="183"/>
        <v>0</v>
      </c>
      <c r="J435" s="58">
        <f t="shared" si="183"/>
        <v>0</v>
      </c>
      <c r="K435" s="81">
        <f t="shared" si="183"/>
        <v>0</v>
      </c>
      <c r="L435" s="58">
        <f t="shared" si="183"/>
        <v>0</v>
      </c>
      <c r="M435" s="81">
        <f t="shared" si="183"/>
        <v>0</v>
      </c>
      <c r="N435" s="262">
        <f t="shared" si="174"/>
        <v>200</v>
      </c>
      <c r="Q435" s="121"/>
    </row>
    <row r="436" spans="1:17" s="15" customFormat="1" ht="30">
      <c r="A436" s="131" t="s">
        <v>89</v>
      </c>
      <c r="B436" s="242">
        <v>992</v>
      </c>
      <c r="C436" s="9" t="s">
        <v>9</v>
      </c>
      <c r="D436" s="9" t="s">
        <v>70</v>
      </c>
      <c r="E436" s="9" t="s">
        <v>101</v>
      </c>
      <c r="F436" s="130"/>
      <c r="G436" s="70">
        <f>G437</f>
        <v>0</v>
      </c>
      <c r="H436" s="25">
        <f aca="true" t="shared" si="184" ref="H436:M437">H437</f>
        <v>200</v>
      </c>
      <c r="I436" s="61">
        <f t="shared" si="184"/>
        <v>0</v>
      </c>
      <c r="J436" s="61">
        <f t="shared" si="184"/>
        <v>0</v>
      </c>
      <c r="K436" s="86">
        <f t="shared" si="184"/>
        <v>0</v>
      </c>
      <c r="L436" s="61">
        <f t="shared" si="184"/>
        <v>0</v>
      </c>
      <c r="M436" s="86">
        <f t="shared" si="184"/>
        <v>0</v>
      </c>
      <c r="N436" s="262">
        <f t="shared" si="174"/>
        <v>200</v>
      </c>
      <c r="Q436" s="121"/>
    </row>
    <row r="437" spans="1:17" s="15" customFormat="1" ht="15">
      <c r="A437" s="131" t="s">
        <v>71</v>
      </c>
      <c r="B437" s="242">
        <v>992</v>
      </c>
      <c r="C437" s="9" t="s">
        <v>9</v>
      </c>
      <c r="D437" s="9" t="s">
        <v>70</v>
      </c>
      <c r="E437" s="9" t="s">
        <v>203</v>
      </c>
      <c r="F437" s="9"/>
      <c r="G437" s="70">
        <f>G438</f>
        <v>0</v>
      </c>
      <c r="H437" s="25">
        <f t="shared" si="184"/>
        <v>200</v>
      </c>
      <c r="I437" s="61">
        <f t="shared" si="184"/>
        <v>0</v>
      </c>
      <c r="J437" s="61">
        <f t="shared" si="184"/>
        <v>0</v>
      </c>
      <c r="K437" s="86">
        <f t="shared" si="184"/>
        <v>0</v>
      </c>
      <c r="L437" s="61">
        <f t="shared" si="184"/>
        <v>0</v>
      </c>
      <c r="M437" s="86">
        <f t="shared" si="184"/>
        <v>0</v>
      </c>
      <c r="N437" s="262">
        <f t="shared" si="174"/>
        <v>200</v>
      </c>
      <c r="Q437" s="121"/>
    </row>
    <row r="438" spans="1:17" s="15" customFormat="1" ht="15.75" customHeight="1">
      <c r="A438" s="162" t="s">
        <v>173</v>
      </c>
      <c r="B438" s="242">
        <v>992</v>
      </c>
      <c r="C438" s="9" t="s">
        <v>9</v>
      </c>
      <c r="D438" s="9" t="s">
        <v>70</v>
      </c>
      <c r="E438" s="9" t="s">
        <v>203</v>
      </c>
      <c r="F438" s="9" t="s">
        <v>99</v>
      </c>
      <c r="G438" s="70">
        <v>0</v>
      </c>
      <c r="H438" s="7">
        <v>200</v>
      </c>
      <c r="I438" s="59"/>
      <c r="J438" s="59"/>
      <c r="K438" s="83"/>
      <c r="L438" s="59"/>
      <c r="M438" s="83"/>
      <c r="N438" s="262">
        <f t="shared" si="174"/>
        <v>200</v>
      </c>
      <c r="Q438" s="121"/>
    </row>
    <row r="439" spans="1:17" s="15" customFormat="1" ht="30" customHeight="1">
      <c r="A439" s="151" t="s">
        <v>49</v>
      </c>
      <c r="B439" s="241">
        <v>992</v>
      </c>
      <c r="C439" s="152" t="s">
        <v>14</v>
      </c>
      <c r="D439" s="130" t="s">
        <v>24</v>
      </c>
      <c r="E439" s="134"/>
      <c r="F439" s="134"/>
      <c r="G439" s="56">
        <f>G440</f>
        <v>16.4</v>
      </c>
      <c r="H439" s="28"/>
      <c r="I439" s="28"/>
      <c r="J439" s="28"/>
      <c r="K439" s="81">
        <f>K440</f>
        <v>16.4</v>
      </c>
      <c r="L439" s="28"/>
      <c r="M439" s="88"/>
      <c r="N439" s="262">
        <f>SUM(H439:M439)</f>
        <v>16.4</v>
      </c>
      <c r="Q439" s="121"/>
    </row>
    <row r="440" spans="1:17" s="15" customFormat="1" ht="29.25" customHeight="1">
      <c r="A440" s="131" t="s">
        <v>93</v>
      </c>
      <c r="B440" s="242">
        <v>992</v>
      </c>
      <c r="C440" s="134" t="s">
        <v>14</v>
      </c>
      <c r="D440" s="9" t="s">
        <v>24</v>
      </c>
      <c r="E440" s="9" t="s">
        <v>101</v>
      </c>
      <c r="F440" s="134"/>
      <c r="G440" s="119">
        <f>G441</f>
        <v>16.4</v>
      </c>
      <c r="H440" s="28"/>
      <c r="I440" s="28"/>
      <c r="J440" s="28"/>
      <c r="K440" s="88">
        <v>16.4</v>
      </c>
      <c r="L440" s="28"/>
      <c r="M440" s="88"/>
      <c r="N440" s="262">
        <f>SUM(H440:M440)</f>
        <v>16.4</v>
      </c>
      <c r="Q440" s="121"/>
    </row>
    <row r="441" spans="1:17" s="15" customFormat="1" ht="27" customHeight="1">
      <c r="A441" s="154" t="s">
        <v>182</v>
      </c>
      <c r="B441" s="242">
        <v>992</v>
      </c>
      <c r="C441" s="134" t="s">
        <v>14</v>
      </c>
      <c r="D441" s="9" t="s">
        <v>24</v>
      </c>
      <c r="E441" s="134" t="s">
        <v>105</v>
      </c>
      <c r="F441" s="134"/>
      <c r="G441" s="119">
        <f>G442</f>
        <v>16.4</v>
      </c>
      <c r="H441" s="28"/>
      <c r="I441" s="28"/>
      <c r="J441" s="28"/>
      <c r="K441" s="88">
        <v>16.4</v>
      </c>
      <c r="L441" s="28"/>
      <c r="M441" s="88"/>
      <c r="N441" s="262">
        <f>SUM(H441:M441)</f>
        <v>16.4</v>
      </c>
      <c r="Q441" s="121"/>
    </row>
    <row r="442" spans="1:17" s="15" customFormat="1" ht="25.5" customHeight="1">
      <c r="A442" s="137" t="s">
        <v>91</v>
      </c>
      <c r="B442" s="242">
        <v>992</v>
      </c>
      <c r="C442" s="134" t="s">
        <v>14</v>
      </c>
      <c r="D442" s="9" t="s">
        <v>24</v>
      </c>
      <c r="E442" s="134" t="s">
        <v>105</v>
      </c>
      <c r="F442" s="134" t="s">
        <v>90</v>
      </c>
      <c r="G442" s="119">
        <v>16.4</v>
      </c>
      <c r="H442" s="28"/>
      <c r="I442" s="28"/>
      <c r="J442" s="28"/>
      <c r="K442" s="209">
        <v>16.4</v>
      </c>
      <c r="L442" s="28"/>
      <c r="M442" s="88"/>
      <c r="N442" s="262">
        <f>SUM(H442:M442)</f>
        <v>16.4</v>
      </c>
      <c r="Q442" s="121"/>
    </row>
    <row r="443" spans="1:17" s="15" customFormat="1" ht="17.25" customHeight="1">
      <c r="A443" s="140" t="s">
        <v>17</v>
      </c>
      <c r="B443" s="244">
        <v>992</v>
      </c>
      <c r="C443" s="130" t="s">
        <v>18</v>
      </c>
      <c r="D443" s="130"/>
      <c r="E443" s="130"/>
      <c r="F443" s="130"/>
      <c r="G443" s="64">
        <f>G444</f>
        <v>219.3</v>
      </c>
      <c r="H443" s="29">
        <f aca="true" t="shared" si="185" ref="H443:M446">H444</f>
        <v>236.1</v>
      </c>
      <c r="I443" s="63">
        <f t="shared" si="185"/>
        <v>0</v>
      </c>
      <c r="J443" s="63">
        <f t="shared" si="185"/>
        <v>0</v>
      </c>
      <c r="K443" s="89">
        <f t="shared" si="185"/>
        <v>219.3</v>
      </c>
      <c r="L443" s="63">
        <f t="shared" si="185"/>
        <v>0</v>
      </c>
      <c r="M443" s="89">
        <f t="shared" si="185"/>
        <v>0</v>
      </c>
      <c r="N443" s="262">
        <f t="shared" si="174"/>
        <v>455.4</v>
      </c>
      <c r="Q443" s="121"/>
    </row>
    <row r="444" spans="1:17" s="15" customFormat="1" ht="14.25">
      <c r="A444" s="140" t="s">
        <v>19</v>
      </c>
      <c r="B444" s="243">
        <v>992</v>
      </c>
      <c r="C444" s="130">
        <v>10</v>
      </c>
      <c r="D444" s="130" t="s">
        <v>9</v>
      </c>
      <c r="E444" s="130"/>
      <c r="F444" s="130"/>
      <c r="G444" s="64">
        <f>G445</f>
        <v>219.3</v>
      </c>
      <c r="H444" s="29">
        <f t="shared" si="185"/>
        <v>236.1</v>
      </c>
      <c r="I444" s="63">
        <f t="shared" si="185"/>
        <v>0</v>
      </c>
      <c r="J444" s="63">
        <f t="shared" si="185"/>
        <v>0</v>
      </c>
      <c r="K444" s="89">
        <f t="shared" si="185"/>
        <v>219.3</v>
      </c>
      <c r="L444" s="63">
        <f t="shared" si="185"/>
        <v>0</v>
      </c>
      <c r="M444" s="89">
        <f t="shared" si="185"/>
        <v>0</v>
      </c>
      <c r="N444" s="262">
        <f t="shared" si="174"/>
        <v>455.4</v>
      </c>
      <c r="Q444" s="121"/>
    </row>
    <row r="445" spans="1:17" s="15" customFormat="1" ht="30">
      <c r="A445" s="131" t="s">
        <v>46</v>
      </c>
      <c r="B445" s="242">
        <v>992</v>
      </c>
      <c r="C445" s="9">
        <v>10</v>
      </c>
      <c r="D445" s="9" t="s">
        <v>9</v>
      </c>
      <c r="E445" s="9" t="s">
        <v>106</v>
      </c>
      <c r="F445" s="9"/>
      <c r="G445" s="70">
        <f>G446</f>
        <v>219.3</v>
      </c>
      <c r="H445" s="25">
        <f t="shared" si="185"/>
        <v>236.1</v>
      </c>
      <c r="I445" s="61">
        <f t="shared" si="185"/>
        <v>0</v>
      </c>
      <c r="J445" s="61">
        <f t="shared" si="185"/>
        <v>0</v>
      </c>
      <c r="K445" s="86">
        <f t="shared" si="185"/>
        <v>219.3</v>
      </c>
      <c r="L445" s="61">
        <f t="shared" si="185"/>
        <v>0</v>
      </c>
      <c r="M445" s="86">
        <f t="shared" si="185"/>
        <v>0</v>
      </c>
      <c r="N445" s="262">
        <f t="shared" si="174"/>
        <v>455.4</v>
      </c>
      <c r="Q445" s="121"/>
    </row>
    <row r="446" spans="1:17" s="15" customFormat="1" ht="15">
      <c r="A446" s="131" t="s">
        <v>108</v>
      </c>
      <c r="B446" s="242">
        <v>992</v>
      </c>
      <c r="C446" s="9">
        <v>10</v>
      </c>
      <c r="D446" s="9" t="s">
        <v>9</v>
      </c>
      <c r="E446" s="9" t="s">
        <v>107</v>
      </c>
      <c r="F446" s="9"/>
      <c r="G446" s="70">
        <f>G447</f>
        <v>219.3</v>
      </c>
      <c r="H446" s="25">
        <f t="shared" si="185"/>
        <v>236.1</v>
      </c>
      <c r="I446" s="61">
        <f t="shared" si="185"/>
        <v>0</v>
      </c>
      <c r="J446" s="61">
        <f t="shared" si="185"/>
        <v>0</v>
      </c>
      <c r="K446" s="86">
        <f t="shared" si="185"/>
        <v>219.3</v>
      </c>
      <c r="L446" s="61">
        <f t="shared" si="185"/>
        <v>0</v>
      </c>
      <c r="M446" s="86">
        <f t="shared" si="185"/>
        <v>0</v>
      </c>
      <c r="N446" s="262">
        <f t="shared" si="174"/>
        <v>455.4</v>
      </c>
      <c r="Q446" s="121"/>
    </row>
    <row r="447" spans="1:17" s="15" customFormat="1" ht="12.75">
      <c r="A447" s="162" t="s">
        <v>116</v>
      </c>
      <c r="B447" s="243">
        <v>992</v>
      </c>
      <c r="C447" s="9">
        <v>10</v>
      </c>
      <c r="D447" s="9" t="s">
        <v>9</v>
      </c>
      <c r="E447" s="9" t="s">
        <v>107</v>
      </c>
      <c r="F447" s="9" t="s">
        <v>111</v>
      </c>
      <c r="G447" s="72">
        <v>219.3</v>
      </c>
      <c r="H447" s="7">
        <v>236.1</v>
      </c>
      <c r="I447" s="59"/>
      <c r="J447" s="59"/>
      <c r="K447" s="208">
        <v>219.3</v>
      </c>
      <c r="L447" s="59"/>
      <c r="M447" s="83"/>
      <c r="N447" s="262">
        <f t="shared" si="174"/>
        <v>455.4</v>
      </c>
      <c r="Q447" s="121"/>
    </row>
    <row r="448" spans="1:17" s="6" customFormat="1" ht="28.5">
      <c r="A448" s="140" t="s">
        <v>60</v>
      </c>
      <c r="B448" s="244">
        <v>992</v>
      </c>
      <c r="C448" s="130" t="s">
        <v>58</v>
      </c>
      <c r="D448" s="9"/>
      <c r="E448" s="9"/>
      <c r="F448" s="9"/>
      <c r="G448" s="64">
        <f>G449</f>
        <v>0</v>
      </c>
      <c r="H448" s="29">
        <f aca="true" t="shared" si="186" ref="H448:M448">H449</f>
        <v>1165.8</v>
      </c>
      <c r="I448" s="63">
        <f t="shared" si="186"/>
        <v>0</v>
      </c>
      <c r="J448" s="63">
        <f t="shared" si="186"/>
        <v>0</v>
      </c>
      <c r="K448" s="89">
        <f t="shared" si="186"/>
        <v>0</v>
      </c>
      <c r="L448" s="63">
        <f t="shared" si="186"/>
        <v>0</v>
      </c>
      <c r="M448" s="89">
        <f t="shared" si="186"/>
        <v>0</v>
      </c>
      <c r="N448" s="262">
        <f t="shared" si="174"/>
        <v>1165.8</v>
      </c>
      <c r="Q448" s="218"/>
    </row>
    <row r="449" spans="1:17" s="6" customFormat="1" ht="28.5">
      <c r="A449" s="140" t="s">
        <v>294</v>
      </c>
      <c r="B449" s="241">
        <v>992</v>
      </c>
      <c r="C449" s="130" t="s">
        <v>58</v>
      </c>
      <c r="D449" s="130" t="s">
        <v>9</v>
      </c>
      <c r="E449" s="130"/>
      <c r="F449" s="130"/>
      <c r="G449" s="56">
        <f>G451</f>
        <v>0</v>
      </c>
      <c r="H449" s="24">
        <f aca="true" t="shared" si="187" ref="H449:M449">H451</f>
        <v>1165.8</v>
      </c>
      <c r="I449" s="58">
        <f t="shared" si="187"/>
        <v>0</v>
      </c>
      <c r="J449" s="58">
        <f t="shared" si="187"/>
        <v>0</v>
      </c>
      <c r="K449" s="81">
        <f t="shared" si="187"/>
        <v>0</v>
      </c>
      <c r="L449" s="58">
        <f t="shared" si="187"/>
        <v>0</v>
      </c>
      <c r="M449" s="81">
        <f t="shared" si="187"/>
        <v>0</v>
      </c>
      <c r="N449" s="262">
        <f t="shared" si="174"/>
        <v>1165.8</v>
      </c>
      <c r="Q449" s="218"/>
    </row>
    <row r="450" spans="1:17" s="6" customFormat="1" ht="30">
      <c r="A450" s="131" t="s">
        <v>89</v>
      </c>
      <c r="B450" s="242">
        <v>992</v>
      </c>
      <c r="C450" s="9" t="s">
        <v>58</v>
      </c>
      <c r="D450" s="9" t="s">
        <v>9</v>
      </c>
      <c r="E450" s="9" t="s">
        <v>101</v>
      </c>
      <c r="F450" s="130"/>
      <c r="G450" s="71">
        <f>+G451</f>
        <v>0</v>
      </c>
      <c r="H450" s="40">
        <f aca="true" t="shared" si="188" ref="H450:M450">+H451</f>
        <v>1165.8</v>
      </c>
      <c r="I450" s="69">
        <f t="shared" si="188"/>
        <v>0</v>
      </c>
      <c r="J450" s="69">
        <f t="shared" si="188"/>
        <v>0</v>
      </c>
      <c r="K450" s="102">
        <f t="shared" si="188"/>
        <v>0</v>
      </c>
      <c r="L450" s="69">
        <f t="shared" si="188"/>
        <v>0</v>
      </c>
      <c r="M450" s="102">
        <f t="shared" si="188"/>
        <v>0</v>
      </c>
      <c r="N450" s="262">
        <f t="shared" si="174"/>
        <v>1165.8</v>
      </c>
      <c r="Q450" s="218"/>
    </row>
    <row r="451" spans="1:17" s="6" customFormat="1" ht="15">
      <c r="A451" s="131" t="s">
        <v>51</v>
      </c>
      <c r="B451" s="242">
        <v>992</v>
      </c>
      <c r="C451" s="9" t="s">
        <v>58</v>
      </c>
      <c r="D451" s="9" t="s">
        <v>9</v>
      </c>
      <c r="E451" s="9" t="s">
        <v>176</v>
      </c>
      <c r="F451" s="9"/>
      <c r="G451" s="70">
        <f>G452</f>
        <v>0</v>
      </c>
      <c r="H451" s="25">
        <f aca="true" t="shared" si="189" ref="H451:M451">H452</f>
        <v>1165.8</v>
      </c>
      <c r="I451" s="61">
        <f t="shared" si="189"/>
        <v>0</v>
      </c>
      <c r="J451" s="61">
        <f t="shared" si="189"/>
        <v>0</v>
      </c>
      <c r="K451" s="86">
        <f t="shared" si="189"/>
        <v>0</v>
      </c>
      <c r="L451" s="61">
        <f t="shared" si="189"/>
        <v>0</v>
      </c>
      <c r="M451" s="86">
        <f t="shared" si="189"/>
        <v>0</v>
      </c>
      <c r="N451" s="262">
        <f t="shared" si="174"/>
        <v>1165.8</v>
      </c>
      <c r="Q451" s="218"/>
    </row>
    <row r="452" spans="1:17" s="6" customFormat="1" ht="13.5" customHeight="1">
      <c r="A452" s="131" t="s">
        <v>174</v>
      </c>
      <c r="B452" s="242">
        <v>992</v>
      </c>
      <c r="C452" s="9" t="s">
        <v>58</v>
      </c>
      <c r="D452" s="9" t="s">
        <v>9</v>
      </c>
      <c r="E452" s="9" t="s">
        <v>176</v>
      </c>
      <c r="F452" s="9" t="s">
        <v>175</v>
      </c>
      <c r="G452" s="70">
        <v>0</v>
      </c>
      <c r="H452" s="52">
        <v>1165.8</v>
      </c>
      <c r="I452" s="77"/>
      <c r="J452" s="77"/>
      <c r="K452" s="111"/>
      <c r="L452" s="77"/>
      <c r="M452" s="111"/>
      <c r="N452" s="262">
        <f t="shared" si="174"/>
        <v>1165.8</v>
      </c>
      <c r="Q452" s="218"/>
    </row>
    <row r="453" spans="1:17" s="6" customFormat="1" ht="57">
      <c r="A453" s="140" t="s">
        <v>59</v>
      </c>
      <c r="B453" s="244">
        <v>992</v>
      </c>
      <c r="C453" s="130" t="s">
        <v>45</v>
      </c>
      <c r="D453" s="186"/>
      <c r="E453" s="186"/>
      <c r="F453" s="130"/>
      <c r="G453" s="64">
        <f>G454+G458</f>
        <v>16774</v>
      </c>
      <c r="H453" s="29">
        <f aca="true" t="shared" si="190" ref="H453:M453">H454+H458</f>
        <v>13450</v>
      </c>
      <c r="I453" s="63">
        <f t="shared" si="190"/>
        <v>0</v>
      </c>
      <c r="J453" s="63">
        <f t="shared" si="190"/>
        <v>0</v>
      </c>
      <c r="K453" s="89">
        <f t="shared" si="190"/>
        <v>16774</v>
      </c>
      <c r="L453" s="63">
        <f t="shared" si="190"/>
        <v>0</v>
      </c>
      <c r="M453" s="89">
        <f t="shared" si="190"/>
        <v>0</v>
      </c>
      <c r="N453" s="262">
        <f t="shared" si="174"/>
        <v>30224</v>
      </c>
      <c r="Q453" s="218"/>
    </row>
    <row r="454" spans="1:17" s="6" customFormat="1" ht="42.75">
      <c r="A454" s="140" t="s">
        <v>61</v>
      </c>
      <c r="B454" s="244">
        <v>992</v>
      </c>
      <c r="C454" s="130" t="s">
        <v>45</v>
      </c>
      <c r="D454" s="130" t="s">
        <v>9</v>
      </c>
      <c r="E454" s="130"/>
      <c r="F454" s="130"/>
      <c r="G454" s="64">
        <f>G455</f>
        <v>15507</v>
      </c>
      <c r="H454" s="29">
        <f aca="true" t="shared" si="191" ref="H454:M456">H455</f>
        <v>12900</v>
      </c>
      <c r="I454" s="63">
        <f t="shared" si="191"/>
        <v>0</v>
      </c>
      <c r="J454" s="63">
        <f t="shared" si="191"/>
        <v>0</v>
      </c>
      <c r="K454" s="89">
        <f t="shared" si="191"/>
        <v>15507</v>
      </c>
      <c r="L454" s="63">
        <f t="shared" si="191"/>
        <v>0</v>
      </c>
      <c r="M454" s="89">
        <f t="shared" si="191"/>
        <v>0</v>
      </c>
      <c r="N454" s="262">
        <f t="shared" si="174"/>
        <v>28407</v>
      </c>
      <c r="Q454" s="218"/>
    </row>
    <row r="455" spans="1:17" ht="15">
      <c r="A455" s="187" t="s">
        <v>179</v>
      </c>
      <c r="B455" s="243">
        <v>992</v>
      </c>
      <c r="C455" s="9" t="s">
        <v>45</v>
      </c>
      <c r="D455" s="188" t="s">
        <v>9</v>
      </c>
      <c r="E455" s="189" t="s">
        <v>177</v>
      </c>
      <c r="F455" s="9"/>
      <c r="G455" s="72">
        <f>G456</f>
        <v>15507</v>
      </c>
      <c r="H455" s="27">
        <f t="shared" si="191"/>
        <v>12900</v>
      </c>
      <c r="I455" s="60">
        <f t="shared" si="191"/>
        <v>0</v>
      </c>
      <c r="J455" s="60">
        <f t="shared" si="191"/>
        <v>0</v>
      </c>
      <c r="K455" s="84">
        <f t="shared" si="191"/>
        <v>15507</v>
      </c>
      <c r="L455" s="60">
        <f t="shared" si="191"/>
        <v>0</v>
      </c>
      <c r="M455" s="84">
        <f t="shared" si="191"/>
        <v>0</v>
      </c>
      <c r="N455" s="262">
        <f t="shared" si="174"/>
        <v>28407</v>
      </c>
      <c r="Q455" s="55"/>
    </row>
    <row r="456" spans="1:17" ht="30">
      <c r="A456" s="187" t="s">
        <v>52</v>
      </c>
      <c r="B456" s="242">
        <v>992</v>
      </c>
      <c r="C456" s="9" t="s">
        <v>45</v>
      </c>
      <c r="D456" s="188" t="s">
        <v>9</v>
      </c>
      <c r="E456" s="188" t="s">
        <v>178</v>
      </c>
      <c r="F456" s="188"/>
      <c r="G456" s="70">
        <f>G457</f>
        <v>15507</v>
      </c>
      <c r="H456" s="25">
        <f t="shared" si="191"/>
        <v>12900</v>
      </c>
      <c r="I456" s="61">
        <f t="shared" si="191"/>
        <v>0</v>
      </c>
      <c r="J456" s="61">
        <f t="shared" si="191"/>
        <v>0</v>
      </c>
      <c r="K456" s="86">
        <f t="shared" si="191"/>
        <v>15507</v>
      </c>
      <c r="L456" s="61">
        <f t="shared" si="191"/>
        <v>0</v>
      </c>
      <c r="M456" s="86">
        <f t="shared" si="191"/>
        <v>0</v>
      </c>
      <c r="N456" s="262">
        <f t="shared" si="174"/>
        <v>28407</v>
      </c>
      <c r="Q456" s="55"/>
    </row>
    <row r="457" spans="1:17" ht="15">
      <c r="A457" s="187" t="s">
        <v>180</v>
      </c>
      <c r="B457" s="242">
        <v>992</v>
      </c>
      <c r="C457" s="9" t="s">
        <v>45</v>
      </c>
      <c r="D457" s="188" t="s">
        <v>9</v>
      </c>
      <c r="E457" s="188" t="s">
        <v>178</v>
      </c>
      <c r="F457" s="188" t="s">
        <v>42</v>
      </c>
      <c r="G457" s="70">
        <v>15507</v>
      </c>
      <c r="H457" s="43">
        <v>12900</v>
      </c>
      <c r="I457" s="53"/>
      <c r="J457" s="53">
        <v>0</v>
      </c>
      <c r="K457" s="207">
        <v>15507</v>
      </c>
      <c r="L457" s="53"/>
      <c r="M457" s="82"/>
      <c r="N457" s="262">
        <f t="shared" si="174"/>
        <v>28407</v>
      </c>
      <c r="Q457" s="55"/>
    </row>
    <row r="458" spans="1:17" s="18" customFormat="1" ht="28.5">
      <c r="A458" s="199" t="s">
        <v>273</v>
      </c>
      <c r="B458" s="252">
        <v>992</v>
      </c>
      <c r="C458" s="190">
        <v>14</v>
      </c>
      <c r="D458" s="190" t="s">
        <v>26</v>
      </c>
      <c r="E458" s="191"/>
      <c r="F458" s="192"/>
      <c r="G458" s="231">
        <f>G459+G461</f>
        <v>1267</v>
      </c>
      <c r="H458" s="36">
        <f aca="true" t="shared" si="192" ref="H458:M458">H459+H461</f>
        <v>550</v>
      </c>
      <c r="I458" s="36">
        <f t="shared" si="192"/>
        <v>0</v>
      </c>
      <c r="J458" s="36">
        <f t="shared" si="192"/>
        <v>0</v>
      </c>
      <c r="K458" s="98">
        <f t="shared" si="192"/>
        <v>1267</v>
      </c>
      <c r="L458" s="36">
        <f t="shared" si="192"/>
        <v>0</v>
      </c>
      <c r="M458" s="98">
        <f t="shared" si="192"/>
        <v>0</v>
      </c>
      <c r="N458" s="262">
        <f t="shared" si="174"/>
        <v>1817</v>
      </c>
      <c r="Q458" s="220"/>
    </row>
    <row r="459" spans="1:17" ht="15">
      <c r="A459" s="193" t="s">
        <v>245</v>
      </c>
      <c r="B459" s="250">
        <v>992</v>
      </c>
      <c r="C459" s="194" t="s">
        <v>45</v>
      </c>
      <c r="D459" s="194" t="s">
        <v>26</v>
      </c>
      <c r="E459" s="195" t="s">
        <v>247</v>
      </c>
      <c r="F459" s="196"/>
      <c r="G459" s="119">
        <f>G460</f>
        <v>1100</v>
      </c>
      <c r="H459" s="28">
        <f aca="true" t="shared" si="193" ref="H459:M459">H460</f>
        <v>550</v>
      </c>
      <c r="I459" s="28">
        <f t="shared" si="193"/>
        <v>0</v>
      </c>
      <c r="J459" s="28">
        <f t="shared" si="193"/>
        <v>0</v>
      </c>
      <c r="K459" s="88">
        <f t="shared" si="193"/>
        <v>1100</v>
      </c>
      <c r="L459" s="28">
        <f t="shared" si="193"/>
        <v>0</v>
      </c>
      <c r="M459" s="88">
        <f t="shared" si="193"/>
        <v>0</v>
      </c>
      <c r="N459" s="262">
        <f t="shared" si="174"/>
        <v>1650</v>
      </c>
      <c r="Q459" s="55"/>
    </row>
    <row r="460" spans="1:17" ht="15">
      <c r="A460" s="154" t="s">
        <v>246</v>
      </c>
      <c r="B460" s="250">
        <v>992</v>
      </c>
      <c r="C460" s="194">
        <v>14</v>
      </c>
      <c r="D460" s="194" t="s">
        <v>26</v>
      </c>
      <c r="E460" s="195" t="s">
        <v>247</v>
      </c>
      <c r="F460" s="196">
        <v>500</v>
      </c>
      <c r="G460" s="119">
        <v>1100</v>
      </c>
      <c r="H460" s="43">
        <v>550</v>
      </c>
      <c r="I460" s="53"/>
      <c r="J460" s="53"/>
      <c r="K460" s="207">
        <v>1100</v>
      </c>
      <c r="L460" s="53"/>
      <c r="M460" s="82"/>
      <c r="N460" s="262">
        <f t="shared" si="174"/>
        <v>1650</v>
      </c>
      <c r="Q460" s="55"/>
    </row>
    <row r="461" spans="1:17" ht="45">
      <c r="A461" s="138" t="s">
        <v>230</v>
      </c>
      <c r="B461" s="250">
        <v>992</v>
      </c>
      <c r="C461" s="197">
        <v>14</v>
      </c>
      <c r="D461" s="197" t="s">
        <v>26</v>
      </c>
      <c r="E461" s="198" t="s">
        <v>229</v>
      </c>
      <c r="F461" s="197"/>
      <c r="G461" s="119">
        <f>G462</f>
        <v>167</v>
      </c>
      <c r="H461" s="28">
        <f aca="true" t="shared" si="194" ref="H461:M462">H462</f>
        <v>0</v>
      </c>
      <c r="I461" s="28">
        <f t="shared" si="194"/>
        <v>0</v>
      </c>
      <c r="J461" s="28">
        <f t="shared" si="194"/>
        <v>0</v>
      </c>
      <c r="K461" s="88">
        <f t="shared" si="194"/>
        <v>167</v>
      </c>
      <c r="L461" s="28">
        <f t="shared" si="194"/>
        <v>0</v>
      </c>
      <c r="M461" s="88">
        <f t="shared" si="194"/>
        <v>0</v>
      </c>
      <c r="N461" s="262">
        <f t="shared" si="174"/>
        <v>167</v>
      </c>
      <c r="Q461" s="55"/>
    </row>
    <row r="462" spans="1:17" ht="60">
      <c r="A462" s="138" t="s">
        <v>228</v>
      </c>
      <c r="B462" s="250">
        <v>992</v>
      </c>
      <c r="C462" s="197" t="s">
        <v>45</v>
      </c>
      <c r="D462" s="197" t="s">
        <v>26</v>
      </c>
      <c r="E462" s="198" t="s">
        <v>227</v>
      </c>
      <c r="F462" s="197"/>
      <c r="G462" s="119">
        <f>G463</f>
        <v>167</v>
      </c>
      <c r="H462" s="28">
        <f t="shared" si="194"/>
        <v>0</v>
      </c>
      <c r="I462" s="28">
        <f t="shared" si="194"/>
        <v>0</v>
      </c>
      <c r="J462" s="28">
        <v>0</v>
      </c>
      <c r="K462" s="88">
        <f t="shared" si="194"/>
        <v>167</v>
      </c>
      <c r="L462" s="28">
        <f t="shared" si="194"/>
        <v>0</v>
      </c>
      <c r="M462" s="88">
        <f t="shared" si="194"/>
        <v>0</v>
      </c>
      <c r="N462" s="262">
        <f t="shared" si="174"/>
        <v>167</v>
      </c>
      <c r="Q462" s="55"/>
    </row>
    <row r="463" spans="1:17" ht="15">
      <c r="A463" s="154" t="s">
        <v>246</v>
      </c>
      <c r="B463" s="263">
        <v>992</v>
      </c>
      <c r="C463" s="264" t="s">
        <v>45</v>
      </c>
      <c r="D463" s="264" t="s">
        <v>26</v>
      </c>
      <c r="E463" s="265" t="s">
        <v>227</v>
      </c>
      <c r="F463" s="264" t="s">
        <v>42</v>
      </c>
      <c r="G463" s="266">
        <v>167</v>
      </c>
      <c r="H463" s="267"/>
      <c r="I463" s="268"/>
      <c r="J463" s="268">
        <v>0</v>
      </c>
      <c r="K463" s="269">
        <v>167</v>
      </c>
      <c r="L463" s="268"/>
      <c r="M463" s="270"/>
      <c r="N463" s="271">
        <f t="shared" si="174"/>
        <v>167</v>
      </c>
      <c r="Q463" s="55"/>
    </row>
    <row r="464" spans="2:13" ht="12.75">
      <c r="B464"/>
      <c r="G464" s="55"/>
      <c r="I464"/>
      <c r="J464"/>
      <c r="K464"/>
      <c r="L464"/>
      <c r="M464"/>
    </row>
  </sheetData>
  <sheetProtection/>
  <mergeCells count="2">
    <mergeCell ref="A7:G7"/>
    <mergeCell ref="B1:G1"/>
  </mergeCells>
  <printOptions/>
  <pageMargins left="0.5511811023622047" right="0.2755905511811024" top="0.26" bottom="0.29" header="0.2362204724409449" footer="0.2362204724409449"/>
  <pageSetup fitToHeight="0" fitToWidth="1"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Карпова*</dc:creator>
  <cp:keywords/>
  <dc:description/>
  <cp:lastModifiedBy>Windows 7</cp:lastModifiedBy>
  <cp:lastPrinted>2015-03-04T00:28:45Z</cp:lastPrinted>
  <dcterms:created xsi:type="dcterms:W3CDTF">2001-06-06T09:47:32Z</dcterms:created>
  <dcterms:modified xsi:type="dcterms:W3CDTF">2015-03-27T05:34:17Z</dcterms:modified>
  <cp:category/>
  <cp:version/>
  <cp:contentType/>
  <cp:contentStatus/>
</cp:coreProperties>
</file>